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E08E39E4-F8C8-4392-8BBE-4DE96437AEAA}" xr6:coauthVersionLast="47" xr6:coauthVersionMax="47" xr10:uidLastSave="{00000000-0000-0000-0000-000000000000}"/>
  <bookViews>
    <workbookView xWindow="22932" yWindow="-108" windowWidth="23256" windowHeight="12576" firstSheet="7" activeTab="8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r:id="rId8"/>
    <sheet name="2024" sheetId="12" r:id="rId9"/>
    <sheet name="2025" sheetId="13" state="hidden" r:id="rId10"/>
    <sheet name="Notes" sheetId="2" state="hidden" r:id="rId11"/>
  </sheets>
  <externalReferences>
    <externalReference r:id="rId12"/>
  </externalReference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'2023'!$A$7:$AL$213</definedName>
    <definedName name="_xlnm._FilterDatabase" localSheetId="8" hidden="1">'2024'!$A$7:$AO$220</definedName>
    <definedName name="_xlnm._FilterDatabase" localSheetId="9" hidden="1">'2025'!$A$7:$AO$219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'2023'!$P$7:$AA$290</definedName>
    <definedName name="Data2024">'2024'!$P$7:$AA$220</definedName>
    <definedName name="Febr2019" localSheetId="5">'[1]2019'!$C$8:$M$241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'[1]2-2-2020'!$O$3</definedName>
    <definedName name="PercIncr2020" localSheetId="5">'[1]2-2-2020'!$O$3</definedName>
    <definedName name="PercIncr2020">'2-2-2020'!$O$3</definedName>
    <definedName name="PercIncr2021Nex">'7-1-2021'!$B$4</definedName>
    <definedName name="PercIncr2025">'2025'!$Q$1</definedName>
    <definedName name="PercIncrApril2021">'4-29-2021'!$Q$1</definedName>
    <definedName name="PercIncrDec2024">'2024'!$Q$1</definedName>
    <definedName name="PercIncrJan2022">'1-2-2022'!$Q$1</definedName>
    <definedName name="PercIncrJan2023">'2023'!$Q$1</definedName>
    <definedName name="PercIncrJuly2021">'7-1-2021'!$R$1</definedName>
    <definedName name="PercIncrMay2021">'5-14-21'!$R$1</definedName>
    <definedName name="Rates2019" localSheetId="6">'[1]2019'!$P$7:$Y$246</definedName>
    <definedName name="Rates2019" localSheetId="5">'[1]2019'!$P$7:$Y$246</definedName>
    <definedName name="Rates2019">'2019'!$P$7:$Y$246</definedName>
    <definedName name="Rates2020" localSheetId="6">'[1]2-2-2020'!$O$7:$X$176</definedName>
    <definedName name="Rates2020" localSheetId="5">'[1]2-2-2020'!$O$7:$X$176</definedName>
    <definedName name="Rates2020">'2-2-2020'!$O$7:$X$176</definedName>
    <definedName name="RatesApril2021">'4-29-2021'!$Q$1:$AA$270</definedName>
    <definedName name="RatesJuly2020" localSheetId="6">'[1]7-1-2020'!$P$7:$Y$174</definedName>
    <definedName name="RatesJuly2020" localSheetId="5">'[1]7-1-2020'!$P$7:$Y$174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68" i="12" l="1"/>
  <c r="AH168" i="12"/>
  <c r="AG168" i="12"/>
  <c r="AF168" i="12"/>
  <c r="AE168" i="12"/>
  <c r="AK168" i="12"/>
  <c r="AJ168" i="12"/>
  <c r="R168" i="12"/>
  <c r="AC168" i="12"/>
  <c r="S168" i="12"/>
  <c r="AD168" i="12"/>
  <c r="P168" i="12"/>
  <c r="AB168" i="12"/>
  <c r="H168" i="12" l="1"/>
  <c r="J168" i="12" s="1"/>
  <c r="L168" i="12" s="1"/>
  <c r="G168" i="12"/>
  <c r="I168" i="12" s="1"/>
  <c r="K168" i="12" s="1"/>
  <c r="M168" i="12" s="1"/>
  <c r="AD296" i="13" l="1"/>
  <c r="AC296" i="13"/>
  <c r="AB296" i="13"/>
  <c r="S296" i="13"/>
  <c r="R296" i="13"/>
  <c r="P296" i="13"/>
  <c r="AD295" i="13"/>
  <c r="AC295" i="13"/>
  <c r="AB295" i="13"/>
  <c r="S295" i="13"/>
  <c r="R295" i="13"/>
  <c r="P295" i="13"/>
  <c r="AD294" i="13"/>
  <c r="AC294" i="13"/>
  <c r="AB294" i="13"/>
  <c r="S294" i="13"/>
  <c r="R294" i="13"/>
  <c r="P294" i="13"/>
  <c r="AD293" i="13"/>
  <c r="AC293" i="13"/>
  <c r="AB293" i="13"/>
  <c r="S293" i="13"/>
  <c r="R293" i="13"/>
  <c r="P293" i="13"/>
  <c r="AD292" i="13"/>
  <c r="AC292" i="13"/>
  <c r="AB292" i="13"/>
  <c r="S292" i="13"/>
  <c r="R292" i="13"/>
  <c r="P292" i="13"/>
  <c r="AD291" i="13"/>
  <c r="AC291" i="13"/>
  <c r="AB291" i="13"/>
  <c r="S291" i="13"/>
  <c r="R291" i="13"/>
  <c r="P291" i="13"/>
  <c r="AD290" i="13"/>
  <c r="AC290" i="13"/>
  <c r="AB290" i="13"/>
  <c r="S290" i="13"/>
  <c r="R290" i="13"/>
  <c r="P290" i="13"/>
  <c r="AD289" i="13"/>
  <c r="AC289" i="13"/>
  <c r="AB289" i="13"/>
  <c r="S289" i="13"/>
  <c r="R289" i="13"/>
  <c r="P289" i="13"/>
  <c r="AE288" i="13"/>
  <c r="AD288" i="13"/>
  <c r="AC288" i="13"/>
  <c r="AB288" i="13"/>
  <c r="S288" i="13"/>
  <c r="R288" i="13"/>
  <c r="P288" i="13"/>
  <c r="U286" i="13"/>
  <c r="V286" i="13" s="1"/>
  <c r="W286" i="13" s="1"/>
  <c r="X286" i="13" s="1"/>
  <c r="Y286" i="13" s="1"/>
  <c r="Z286" i="13" s="1"/>
  <c r="AC280" i="13"/>
  <c r="AB280" i="13"/>
  <c r="AC274" i="13"/>
  <c r="AB274" i="13"/>
  <c r="AE272" i="13"/>
  <c r="AC272" i="13"/>
  <c r="AB272" i="13"/>
  <c r="B272" i="13"/>
  <c r="AE271" i="13"/>
  <c r="AC271" i="13"/>
  <c r="AB271" i="13"/>
  <c r="A265" i="13"/>
  <c r="AE263" i="13"/>
  <c r="AB263" i="13"/>
  <c r="AC252" i="13"/>
  <c r="AB252" i="13"/>
  <c r="AC248" i="13"/>
  <c r="AB248" i="13"/>
  <c r="AE244" i="13"/>
  <c r="AC244" i="13"/>
  <c r="AB244" i="13"/>
  <c r="A244" i="13"/>
  <c r="AB233" i="13"/>
  <c r="AB232" i="13"/>
  <c r="AB231" i="13"/>
  <c r="AB230" i="13"/>
  <c r="AB229" i="13"/>
  <c r="T229" i="13"/>
  <c r="AE229" i="13" s="1"/>
  <c r="AB227" i="13"/>
  <c r="AB226" i="13"/>
  <c r="AB225" i="13"/>
  <c r="AB224" i="13"/>
  <c r="AB223" i="13"/>
  <c r="T223" i="13"/>
  <c r="AE223" i="13" s="1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209" i="13"/>
  <c r="AC209" i="13"/>
  <c r="AB209" i="13"/>
  <c r="S209" i="13"/>
  <c r="R209" i="13"/>
  <c r="P209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L104" i="13"/>
  <c r="AD104" i="13"/>
  <c r="AC104" i="13"/>
  <c r="AB104" i="13"/>
  <c r="S104" i="13"/>
  <c r="R104" i="13"/>
  <c r="P104" i="13"/>
  <c r="AL103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R76" i="13"/>
  <c r="P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D23" i="13"/>
  <c r="AC23" i="13"/>
  <c r="AB23" i="13"/>
  <c r="S23" i="13"/>
  <c r="R23" i="13"/>
  <c r="P23" i="13"/>
  <c r="AB22" i="13"/>
  <c r="AD21" i="13"/>
  <c r="AC21" i="13"/>
  <c r="AB21" i="13"/>
  <c r="S21" i="13"/>
  <c r="R21" i="13"/>
  <c r="AD20" i="13"/>
  <c r="AC20" i="13"/>
  <c r="AB20" i="13"/>
  <c r="S20" i="13"/>
  <c r="R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AD10" i="13"/>
  <c r="AC10" i="13"/>
  <c r="AB10" i="13"/>
  <c r="S10" i="13"/>
  <c r="R10" i="13"/>
  <c r="P10" i="13"/>
  <c r="AD9" i="13"/>
  <c r="AC9" i="13"/>
  <c r="AB9" i="13"/>
  <c r="S9" i="13"/>
  <c r="R9" i="13"/>
  <c r="P9" i="13"/>
  <c r="AD8" i="13"/>
  <c r="AC8" i="13"/>
  <c r="AB8" i="13"/>
  <c r="S8" i="13"/>
  <c r="R8" i="13"/>
  <c r="P8" i="13"/>
  <c r="U6" i="13"/>
  <c r="V6" i="13" s="1"/>
  <c r="W6" i="13" s="1"/>
  <c r="X6" i="13" s="1"/>
  <c r="Y6" i="13" s="1"/>
  <c r="Z6" i="13" s="1"/>
  <c r="AE15" i="12" l="1"/>
  <c r="AF15" i="12"/>
  <c r="AG15" i="12"/>
  <c r="AH15" i="12"/>
  <c r="AI15" i="12"/>
  <c r="AJ15" i="12"/>
  <c r="AK15" i="12"/>
  <c r="AE16" i="12"/>
  <c r="AF16" i="12"/>
  <c r="AG16" i="12"/>
  <c r="AH16" i="12"/>
  <c r="AI16" i="12"/>
  <c r="AJ16" i="12"/>
  <c r="AK16" i="12"/>
  <c r="AD16" i="12"/>
  <c r="AD15" i="12" l="1"/>
  <c r="S15" i="12"/>
  <c r="S16" i="12"/>
  <c r="G15" i="12"/>
  <c r="I15" i="12" s="1"/>
  <c r="K15" i="12" s="1"/>
  <c r="M15" i="12" s="1"/>
  <c r="H15" i="12"/>
  <c r="J15" i="12" s="1"/>
  <c r="L15" i="12" s="1"/>
  <c r="G16" i="12"/>
  <c r="I16" i="12" s="1"/>
  <c r="K16" i="12" s="1"/>
  <c r="M16" i="12" s="1"/>
  <c r="H16" i="12"/>
  <c r="J16" i="12" s="1"/>
  <c r="L16" i="12" s="1"/>
  <c r="R16" i="12"/>
  <c r="AC16" i="12"/>
  <c r="R15" i="12"/>
  <c r="AC15" i="12"/>
  <c r="P16" i="12"/>
  <c r="AB16" i="12"/>
  <c r="P15" i="12"/>
  <c r="AB15" i="12"/>
  <c r="R52" i="12"/>
  <c r="AC52" i="12"/>
  <c r="S52" i="12"/>
  <c r="AD52" i="12"/>
  <c r="P52" i="12"/>
  <c r="AB52" i="12"/>
  <c r="G12" i="12"/>
  <c r="I12" i="12" s="1"/>
  <c r="K12" i="12" s="1"/>
  <c r="M12" i="12" s="1"/>
  <c r="H12" i="12"/>
  <c r="J12" i="12" s="1"/>
  <c r="L12" i="12" s="1"/>
  <c r="AI52" i="12" l="1"/>
  <c r="AG52" i="12"/>
  <c r="AK52" i="12"/>
  <c r="AJ52" i="12"/>
  <c r="AH52" i="12"/>
  <c r="AD48" i="12"/>
  <c r="AC48" i="12"/>
  <c r="AB48" i="12"/>
  <c r="S48" i="12"/>
  <c r="R48" i="12"/>
  <c r="P48" i="12"/>
  <c r="R187" i="12"/>
  <c r="AC187" i="12"/>
  <c r="S187" i="12"/>
  <c r="AD187" i="12"/>
  <c r="P187" i="12"/>
  <c r="AB187" i="12"/>
  <c r="H52" i="12" l="1"/>
  <c r="J52" i="12" s="1"/>
  <c r="L52" i="12" s="1"/>
  <c r="AF52" i="12"/>
  <c r="G52" i="12"/>
  <c r="I52" i="12" s="1"/>
  <c r="K52" i="12" s="1"/>
  <c r="M52" i="12" s="1"/>
  <c r="AE52" i="12"/>
  <c r="AK187" i="12"/>
  <c r="AI187" i="12"/>
  <c r="AG187" i="12"/>
  <c r="AJ187" i="12"/>
  <c r="AH187" i="12"/>
  <c r="H187" i="12" l="1"/>
  <c r="J187" i="12" s="1"/>
  <c r="L187" i="12" s="1"/>
  <c r="AF187" i="12"/>
  <c r="G187" i="12"/>
  <c r="I187" i="12" s="1"/>
  <c r="K187" i="12" s="1"/>
  <c r="M187" i="12" s="1"/>
  <c r="AE187" i="12"/>
  <c r="R118" i="11" l="1"/>
  <c r="AC118" i="11"/>
  <c r="S118" i="11"/>
  <c r="AD118" i="11"/>
  <c r="P118" i="11"/>
  <c r="AB118" i="11"/>
  <c r="R120" i="12"/>
  <c r="AC120" i="12"/>
  <c r="S120" i="12"/>
  <c r="AD120" i="12"/>
  <c r="P120" i="12"/>
  <c r="AB120" i="12"/>
  <c r="AD194" i="12"/>
  <c r="AC194" i="12"/>
  <c r="AB194" i="12"/>
  <c r="S194" i="12"/>
  <c r="R194" i="12"/>
  <c r="P194" i="12"/>
  <c r="AD138" i="12"/>
  <c r="AC138" i="12"/>
  <c r="AB138" i="12"/>
  <c r="S138" i="12"/>
  <c r="R138" i="12"/>
  <c r="P138" i="12"/>
  <c r="R36" i="12"/>
  <c r="AC36" i="12"/>
  <c r="S36" i="12"/>
  <c r="AD36" i="12"/>
  <c r="P36" i="12"/>
  <c r="AB36" i="12"/>
  <c r="G33" i="11"/>
  <c r="H33" i="11"/>
  <c r="I33" i="11"/>
  <c r="J33" i="11"/>
  <c r="K33" i="11"/>
  <c r="L33" i="11"/>
  <c r="M33" i="11"/>
  <c r="AI33" i="11"/>
  <c r="AJ33" i="11"/>
  <c r="AK33" i="11"/>
  <c r="AE33" i="11"/>
  <c r="AF33" i="11"/>
  <c r="AG33" i="11"/>
  <c r="AH33" i="11"/>
  <c r="R33" i="11"/>
  <c r="AC33" i="11"/>
  <c r="S33" i="11"/>
  <c r="AD33" i="11"/>
  <c r="P33" i="11" l="1"/>
  <c r="AB33" i="11"/>
  <c r="L118" i="11" l="1"/>
  <c r="AJ118" i="11"/>
  <c r="AE118" i="11"/>
  <c r="G118" i="11"/>
  <c r="AF118" i="11"/>
  <c r="H118" i="11"/>
  <c r="M118" i="11"/>
  <c r="AK118" i="11"/>
  <c r="K118" i="11"/>
  <c r="AI118" i="11"/>
  <c r="AH118" i="11"/>
  <c r="J118" i="11"/>
  <c r="AG118" i="11"/>
  <c r="I118" i="11"/>
  <c r="R21" i="12"/>
  <c r="S21" i="12"/>
  <c r="AB21" i="12"/>
  <c r="AC21" i="12"/>
  <c r="AD21" i="12"/>
  <c r="AB163" i="12"/>
  <c r="AC163" i="12"/>
  <c r="AD163" i="12"/>
  <c r="G160" i="11"/>
  <c r="H160" i="11"/>
  <c r="I160" i="11"/>
  <c r="J160" i="11"/>
  <c r="K160" i="11"/>
  <c r="L160" i="11"/>
  <c r="M160" i="11"/>
  <c r="AE160" i="11"/>
  <c r="AF160" i="11"/>
  <c r="AG160" i="11"/>
  <c r="AH160" i="11"/>
  <c r="AI160" i="11"/>
  <c r="AJ160" i="11"/>
  <c r="AK160" i="11"/>
  <c r="R160" i="11"/>
  <c r="AC160" i="11"/>
  <c r="S160" i="11"/>
  <c r="AD160" i="11"/>
  <c r="P160" i="11"/>
  <c r="AB160" i="11"/>
  <c r="R163" i="12"/>
  <c r="S163" i="12"/>
  <c r="P163" i="12"/>
  <c r="AK109" i="11"/>
  <c r="AJ109" i="11"/>
  <c r="AI109" i="11"/>
  <c r="AH109" i="11"/>
  <c r="AG109" i="11"/>
  <c r="AF109" i="11"/>
  <c r="AE109" i="11"/>
  <c r="AB109" i="11"/>
  <c r="AB291" i="12"/>
  <c r="AC291" i="12"/>
  <c r="AD291" i="12"/>
  <c r="AB284" i="11"/>
  <c r="AC284" i="11"/>
  <c r="AD284" i="11"/>
  <c r="AE284" i="11"/>
  <c r="AF284" i="11"/>
  <c r="AG284" i="11"/>
  <c r="AE18" i="11"/>
  <c r="AF18" i="11"/>
  <c r="AG18" i="11"/>
  <c r="AH18" i="11"/>
  <c r="AI18" i="11"/>
  <c r="AJ18" i="11"/>
  <c r="AK18" i="11"/>
  <c r="AB199" i="11" l="1"/>
  <c r="AE199" i="11"/>
  <c r="AF199" i="11"/>
  <c r="AG199" i="11"/>
  <c r="AH199" i="11"/>
  <c r="AI199" i="11"/>
  <c r="AJ199" i="11"/>
  <c r="AK199" i="11"/>
  <c r="AB205" i="12"/>
  <c r="AC205" i="12"/>
  <c r="AD205" i="12"/>
  <c r="P205" i="12"/>
  <c r="R205" i="12"/>
  <c r="S205" i="12"/>
  <c r="P199" i="11"/>
  <c r="G199" i="11"/>
  <c r="H199" i="11"/>
  <c r="I199" i="11"/>
  <c r="J199" i="11"/>
  <c r="K199" i="11"/>
  <c r="L199" i="11"/>
  <c r="M199" i="11"/>
  <c r="S199" i="11"/>
  <c r="AD199" i="11"/>
  <c r="R199" i="11"/>
  <c r="AC199" i="11"/>
  <c r="AB111" i="12"/>
  <c r="AC111" i="12"/>
  <c r="AD111" i="12"/>
  <c r="P111" i="12"/>
  <c r="R111" i="12"/>
  <c r="S111" i="12"/>
  <c r="P109" i="11"/>
  <c r="G109" i="11"/>
  <c r="H109" i="11"/>
  <c r="I109" i="11"/>
  <c r="J109" i="11"/>
  <c r="K109" i="11"/>
  <c r="L109" i="11"/>
  <c r="M109" i="11"/>
  <c r="S109" i="11"/>
  <c r="AD109" i="11"/>
  <c r="W205" i="12" a="1"/>
  <c r="X205" i="12" a="1"/>
  <c r="V205" i="12" a="1"/>
  <c r="U205" i="12" a="1"/>
  <c r="T205" i="12" a="1"/>
  <c r="T205" i="12" l="1"/>
  <c r="U205" i="12"/>
  <c r="V205" i="12"/>
  <c r="W205" i="12"/>
  <c r="X205" i="12"/>
  <c r="R109" i="11"/>
  <c r="AC109" i="11"/>
  <c r="AB71" i="12"/>
  <c r="AE67" i="11" l="1"/>
  <c r="AF67" i="11"/>
  <c r="AG67" i="11"/>
  <c r="AH67" i="11"/>
  <c r="AI67" i="11"/>
  <c r="AB67" i="11"/>
  <c r="P67" i="11"/>
  <c r="G67" i="11"/>
  <c r="H67" i="11"/>
  <c r="I67" i="11"/>
  <c r="J67" i="11"/>
  <c r="K67" i="11"/>
  <c r="S67" i="11"/>
  <c r="AD67" i="11"/>
  <c r="R67" i="11"/>
  <c r="AC67" i="11"/>
  <c r="P71" i="12"/>
  <c r="S71" i="12"/>
  <c r="AD71" i="12"/>
  <c r="R71" i="12"/>
  <c r="AC71" i="12"/>
  <c r="AB9" i="12"/>
  <c r="AB10" i="12"/>
  <c r="AB12" i="12"/>
  <c r="AB13" i="12"/>
  <c r="AB14" i="12"/>
  <c r="AB17" i="12"/>
  <c r="AB18" i="12"/>
  <c r="AB19" i="12"/>
  <c r="AB20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7" i="12"/>
  <c r="AB38" i="12"/>
  <c r="AB39" i="12"/>
  <c r="AB40" i="12"/>
  <c r="AB41" i="12"/>
  <c r="AB42" i="12"/>
  <c r="AB43" i="12"/>
  <c r="AB44" i="12"/>
  <c r="AB214" i="12"/>
  <c r="AB45" i="12"/>
  <c r="AB46" i="12"/>
  <c r="AB47" i="12"/>
  <c r="AB49" i="12"/>
  <c r="AB50" i="12"/>
  <c r="AB51" i="12"/>
  <c r="AB53" i="12"/>
  <c r="AB54" i="12"/>
  <c r="AB55" i="12"/>
  <c r="AB56" i="12"/>
  <c r="AB57" i="12"/>
  <c r="AB58" i="12"/>
  <c r="AB59" i="12"/>
  <c r="AB164" i="12"/>
  <c r="AB60" i="12"/>
  <c r="AB61" i="12"/>
  <c r="AB62" i="12"/>
  <c r="AB63" i="12"/>
  <c r="AB64" i="12"/>
  <c r="AB65" i="12"/>
  <c r="AB66" i="12"/>
  <c r="AB67" i="12"/>
  <c r="AB68" i="12"/>
  <c r="AB69" i="12"/>
  <c r="AB72" i="12"/>
  <c r="AB70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1" i="12"/>
  <c r="AB107" i="12"/>
  <c r="AB108" i="12"/>
  <c r="AB109" i="12"/>
  <c r="AB110" i="12"/>
  <c r="AB112" i="12"/>
  <c r="AB113" i="12"/>
  <c r="AB114" i="12"/>
  <c r="AB115" i="12"/>
  <c r="AB116" i="12"/>
  <c r="AB117" i="12"/>
  <c r="AB118" i="12"/>
  <c r="AB119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5" i="12"/>
  <c r="AB166" i="12"/>
  <c r="AB167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8" i="12"/>
  <c r="AB189" i="12"/>
  <c r="AB190" i="12"/>
  <c r="AB191" i="12"/>
  <c r="AB192" i="12"/>
  <c r="AB193" i="12"/>
  <c r="AB195" i="12"/>
  <c r="AB196" i="12"/>
  <c r="AB197" i="12"/>
  <c r="AB198" i="12"/>
  <c r="AB199" i="12"/>
  <c r="AB200" i="12"/>
  <c r="AB201" i="12"/>
  <c r="AB202" i="12"/>
  <c r="AB203" i="12"/>
  <c r="AB204" i="12"/>
  <c r="AB206" i="12"/>
  <c r="AB207" i="12"/>
  <c r="AB208" i="12"/>
  <c r="AB209" i="12"/>
  <c r="AB210" i="12"/>
  <c r="AB211" i="12"/>
  <c r="AB212" i="12"/>
  <c r="AB213" i="12"/>
  <c r="AB215" i="12"/>
  <c r="AB216" i="12"/>
  <c r="AB217" i="12"/>
  <c r="AB218" i="12"/>
  <c r="AB219" i="12"/>
  <c r="AB220" i="12"/>
  <c r="AD297" i="12"/>
  <c r="AC297" i="12"/>
  <c r="AB297" i="12"/>
  <c r="S297" i="12"/>
  <c r="R297" i="12"/>
  <c r="P297" i="12"/>
  <c r="AD296" i="12"/>
  <c r="AC296" i="12"/>
  <c r="AB296" i="12"/>
  <c r="S296" i="12"/>
  <c r="R296" i="12"/>
  <c r="P296" i="12"/>
  <c r="AD295" i="12"/>
  <c r="AC295" i="12"/>
  <c r="AB295" i="12"/>
  <c r="S295" i="12"/>
  <c r="R295" i="12"/>
  <c r="P295" i="12"/>
  <c r="AD294" i="12"/>
  <c r="AC294" i="12"/>
  <c r="AB294" i="12"/>
  <c r="S294" i="12"/>
  <c r="R294" i="12"/>
  <c r="P294" i="12"/>
  <c r="AD293" i="12"/>
  <c r="AC293" i="12"/>
  <c r="AB293" i="12"/>
  <c r="S293" i="12"/>
  <c r="R293" i="12"/>
  <c r="P293" i="12"/>
  <c r="AD292" i="12"/>
  <c r="AC292" i="12"/>
  <c r="AB292" i="12"/>
  <c r="S292" i="12"/>
  <c r="R292" i="12"/>
  <c r="P292" i="12"/>
  <c r="S291" i="12"/>
  <c r="R291" i="12"/>
  <c r="P291" i="12"/>
  <c r="AD290" i="12"/>
  <c r="AC290" i="12"/>
  <c r="AB290" i="12"/>
  <c r="S290" i="12"/>
  <c r="R290" i="12"/>
  <c r="P290" i="12"/>
  <c r="AD289" i="12"/>
  <c r="AC289" i="12"/>
  <c r="AB289" i="12"/>
  <c r="S289" i="12"/>
  <c r="R289" i="12"/>
  <c r="P289" i="12"/>
  <c r="U287" i="12"/>
  <c r="V287" i="12" s="1"/>
  <c r="W287" i="12" s="1"/>
  <c r="X287" i="12" s="1"/>
  <c r="Y287" i="12" s="1"/>
  <c r="Z287" i="12" s="1"/>
  <c r="AC281" i="12"/>
  <c r="AB281" i="12"/>
  <c r="AC275" i="12"/>
  <c r="AB275" i="12"/>
  <c r="AE273" i="12"/>
  <c r="AC273" i="12"/>
  <c r="AB273" i="12"/>
  <c r="B273" i="12"/>
  <c r="AE272" i="12"/>
  <c r="AC272" i="12"/>
  <c r="AB272" i="12"/>
  <c r="AB264" i="12"/>
  <c r="AC253" i="12"/>
  <c r="AB253" i="12"/>
  <c r="AC249" i="12"/>
  <c r="AB249" i="12"/>
  <c r="AC245" i="12"/>
  <c r="AB245" i="12"/>
  <c r="AB234" i="12"/>
  <c r="AB233" i="12"/>
  <c r="AB232" i="12"/>
  <c r="AB231" i="12"/>
  <c r="AB230" i="12"/>
  <c r="T230" i="12"/>
  <c r="AE230" i="12" s="1"/>
  <c r="AB228" i="12"/>
  <c r="AB227" i="12"/>
  <c r="AB226" i="12"/>
  <c r="AB225" i="12"/>
  <c r="AB224" i="12"/>
  <c r="T224" i="12"/>
  <c r="AE224" i="12" s="1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R217" i="12"/>
  <c r="P217" i="12"/>
  <c r="AD216" i="12"/>
  <c r="AC216" i="12"/>
  <c r="S216" i="12"/>
  <c r="R216" i="12"/>
  <c r="P216" i="12"/>
  <c r="AD215" i="12"/>
  <c r="AC215" i="12"/>
  <c r="S215" i="12"/>
  <c r="R215" i="12"/>
  <c r="P215" i="12"/>
  <c r="AD213" i="12"/>
  <c r="AC213" i="12"/>
  <c r="S213" i="12"/>
  <c r="R213" i="12"/>
  <c r="P213" i="12"/>
  <c r="AD212" i="12"/>
  <c r="AC212" i="12"/>
  <c r="S212" i="12"/>
  <c r="R212" i="12"/>
  <c r="P212" i="12"/>
  <c r="AD211" i="12"/>
  <c r="AC211" i="12"/>
  <c r="S211" i="12"/>
  <c r="R211" i="12"/>
  <c r="P211" i="12"/>
  <c r="AD210" i="12"/>
  <c r="AC210" i="12"/>
  <c r="S210" i="12"/>
  <c r="R210" i="12"/>
  <c r="P210" i="12"/>
  <c r="AD209" i="12"/>
  <c r="AC209" i="12"/>
  <c r="S209" i="12"/>
  <c r="R209" i="12"/>
  <c r="P209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204" i="12"/>
  <c r="AC204" i="12"/>
  <c r="S204" i="12"/>
  <c r="R204" i="12"/>
  <c r="P204" i="12"/>
  <c r="AD203" i="12"/>
  <c r="AC203" i="12"/>
  <c r="S203" i="12"/>
  <c r="R203" i="12"/>
  <c r="P203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4" i="12"/>
  <c r="AC174" i="12"/>
  <c r="S174" i="12"/>
  <c r="R174" i="12"/>
  <c r="P174" i="12"/>
  <c r="AD173" i="12"/>
  <c r="AC173" i="12"/>
  <c r="S173" i="12"/>
  <c r="R173" i="12"/>
  <c r="P173" i="12"/>
  <c r="AD172" i="12"/>
  <c r="AC172" i="12"/>
  <c r="S172" i="12"/>
  <c r="R172" i="12"/>
  <c r="P172" i="12"/>
  <c r="AD171" i="12"/>
  <c r="AC171" i="12"/>
  <c r="S171" i="12"/>
  <c r="R171" i="12"/>
  <c r="P171" i="12"/>
  <c r="AD170" i="12"/>
  <c r="AC170" i="12"/>
  <c r="S170" i="12"/>
  <c r="R170" i="12"/>
  <c r="P170" i="12"/>
  <c r="AD169" i="12"/>
  <c r="AC169" i="12"/>
  <c r="S169" i="12"/>
  <c r="R169" i="12"/>
  <c r="P169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2" i="12"/>
  <c r="AC162" i="12"/>
  <c r="S162" i="12"/>
  <c r="R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5" i="12"/>
  <c r="AC145" i="12"/>
  <c r="S145" i="12"/>
  <c r="R145" i="12"/>
  <c r="P145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19" i="12"/>
  <c r="AC119" i="12"/>
  <c r="S119" i="12"/>
  <c r="R119" i="12"/>
  <c r="P119" i="12"/>
  <c r="AD118" i="12"/>
  <c r="AC118" i="12"/>
  <c r="S118" i="12"/>
  <c r="R118" i="12"/>
  <c r="P118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12" i="12"/>
  <c r="AC112" i="12"/>
  <c r="S112" i="12"/>
  <c r="R112" i="12"/>
  <c r="P112" i="12"/>
  <c r="AD110" i="12"/>
  <c r="AC110" i="12"/>
  <c r="S110" i="12"/>
  <c r="R110" i="12"/>
  <c r="P110" i="12"/>
  <c r="AD109" i="12"/>
  <c r="AC109" i="12"/>
  <c r="S109" i="12"/>
  <c r="R109" i="12"/>
  <c r="P109" i="12"/>
  <c r="AD108" i="12"/>
  <c r="AC108" i="12"/>
  <c r="S108" i="12"/>
  <c r="R108" i="12"/>
  <c r="P108" i="12"/>
  <c r="AD107" i="12"/>
  <c r="AC107" i="12"/>
  <c r="S107" i="12"/>
  <c r="R107" i="12"/>
  <c r="P107" i="12"/>
  <c r="AD11" i="12"/>
  <c r="AC11" i="12"/>
  <c r="S11" i="12"/>
  <c r="R11" i="12"/>
  <c r="P11" i="12"/>
  <c r="AD106" i="12"/>
  <c r="AC106" i="12"/>
  <c r="S106" i="12"/>
  <c r="R106" i="12"/>
  <c r="P106" i="12"/>
  <c r="AD105" i="12"/>
  <c r="AC105" i="12"/>
  <c r="S105" i="12"/>
  <c r="R105" i="12"/>
  <c r="P105" i="12"/>
  <c r="AL104" i="12"/>
  <c r="AD104" i="12"/>
  <c r="AC104" i="12"/>
  <c r="S104" i="12"/>
  <c r="R104" i="12"/>
  <c r="P104" i="12"/>
  <c r="AL103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R76" i="12"/>
  <c r="P76" i="12"/>
  <c r="AD75" i="12"/>
  <c r="AC75" i="12"/>
  <c r="S75" i="12"/>
  <c r="R75" i="12"/>
  <c r="P75" i="12"/>
  <c r="AD74" i="12"/>
  <c r="AC74" i="12"/>
  <c r="S74" i="12"/>
  <c r="R74" i="12"/>
  <c r="P74" i="12"/>
  <c r="AD73" i="12"/>
  <c r="AC73" i="12"/>
  <c r="S73" i="12"/>
  <c r="R73" i="12"/>
  <c r="P73" i="12"/>
  <c r="AD70" i="12"/>
  <c r="AC70" i="12"/>
  <c r="S70" i="12"/>
  <c r="R70" i="12"/>
  <c r="P70" i="12"/>
  <c r="AD72" i="12"/>
  <c r="AC72" i="12"/>
  <c r="S72" i="12"/>
  <c r="R72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62" i="12"/>
  <c r="AC62" i="12"/>
  <c r="S62" i="12"/>
  <c r="R62" i="12"/>
  <c r="P62" i="12"/>
  <c r="AD61" i="12"/>
  <c r="AC61" i="12"/>
  <c r="S61" i="12"/>
  <c r="R61" i="12"/>
  <c r="P61" i="12"/>
  <c r="AD60" i="12"/>
  <c r="AC60" i="12"/>
  <c r="S60" i="12"/>
  <c r="R60" i="12"/>
  <c r="P60" i="12"/>
  <c r="AD164" i="12"/>
  <c r="AC164" i="12"/>
  <c r="S164" i="12"/>
  <c r="R164" i="12"/>
  <c r="P164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4" i="12"/>
  <c r="AC54" i="12"/>
  <c r="S54" i="12"/>
  <c r="R54" i="12"/>
  <c r="P54" i="12"/>
  <c r="AD53" i="12"/>
  <c r="AC53" i="12"/>
  <c r="S53" i="12"/>
  <c r="R53" i="12"/>
  <c r="P53" i="12"/>
  <c r="AD51" i="12"/>
  <c r="AC51" i="12"/>
  <c r="S51" i="12"/>
  <c r="R51" i="12"/>
  <c r="P51" i="12"/>
  <c r="AD50" i="12"/>
  <c r="AC50" i="12"/>
  <c r="S50" i="12"/>
  <c r="R50" i="12"/>
  <c r="P50" i="12"/>
  <c r="AD49" i="12"/>
  <c r="AC49" i="12"/>
  <c r="S49" i="12"/>
  <c r="R49" i="12"/>
  <c r="P49" i="12"/>
  <c r="AD47" i="12"/>
  <c r="AC47" i="12"/>
  <c r="S47" i="12"/>
  <c r="R47" i="12"/>
  <c r="P47" i="12"/>
  <c r="AD46" i="12"/>
  <c r="AC46" i="12"/>
  <c r="S46" i="12"/>
  <c r="R46" i="12"/>
  <c r="P46" i="12"/>
  <c r="AD45" i="12"/>
  <c r="AC45" i="12"/>
  <c r="S45" i="12"/>
  <c r="R45" i="12"/>
  <c r="P45" i="12"/>
  <c r="AD214" i="12"/>
  <c r="AC214" i="12"/>
  <c r="S214" i="12"/>
  <c r="R214" i="12"/>
  <c r="P214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8" i="12"/>
  <c r="AC38" i="12"/>
  <c r="S38" i="12"/>
  <c r="R38" i="12"/>
  <c r="P38" i="12"/>
  <c r="AD37" i="12"/>
  <c r="AC37" i="12"/>
  <c r="S37" i="12"/>
  <c r="R37" i="12"/>
  <c r="P37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4" i="12"/>
  <c r="AC24" i="12"/>
  <c r="S24" i="12"/>
  <c r="R24" i="12"/>
  <c r="P24" i="12"/>
  <c r="AD23" i="12"/>
  <c r="AC23" i="12"/>
  <c r="S23" i="12"/>
  <c r="R23" i="12"/>
  <c r="P23" i="12"/>
  <c r="AD20" i="12"/>
  <c r="AC20" i="12"/>
  <c r="S20" i="12"/>
  <c r="R20" i="12"/>
  <c r="AD19" i="12"/>
  <c r="AC19" i="12"/>
  <c r="S19" i="12"/>
  <c r="R19" i="12"/>
  <c r="P19" i="12"/>
  <c r="AD18" i="12"/>
  <c r="AC18" i="12"/>
  <c r="S18" i="12"/>
  <c r="R18" i="12"/>
  <c r="P18" i="12"/>
  <c r="AD17" i="12"/>
  <c r="AC17" i="12"/>
  <c r="S17" i="12"/>
  <c r="R17" i="12"/>
  <c r="P17" i="12"/>
  <c r="AD14" i="12"/>
  <c r="AC14" i="12"/>
  <c r="S14" i="12"/>
  <c r="R14" i="12"/>
  <c r="P14" i="12"/>
  <c r="AD13" i="12"/>
  <c r="AC13" i="12"/>
  <c r="S13" i="12"/>
  <c r="R13" i="12"/>
  <c r="P13" i="12"/>
  <c r="AD12" i="12"/>
  <c r="AC12" i="12"/>
  <c r="S12" i="12"/>
  <c r="R12" i="12"/>
  <c r="P12" i="12"/>
  <c r="AD10" i="12"/>
  <c r="AC10" i="12"/>
  <c r="S10" i="12"/>
  <c r="R10" i="12"/>
  <c r="P10" i="12"/>
  <c r="AD9" i="12"/>
  <c r="AC9" i="12"/>
  <c r="S9" i="12"/>
  <c r="R9" i="12"/>
  <c r="P9" i="12"/>
  <c r="AD8" i="12"/>
  <c r="AC8" i="12"/>
  <c r="AB8" i="12"/>
  <c r="S8" i="12"/>
  <c r="R8" i="12"/>
  <c r="P8" i="12"/>
  <c r="U6" i="12"/>
  <c r="AB151" i="11"/>
  <c r="P151" i="11"/>
  <c r="R151" i="11"/>
  <c r="AC151" i="11"/>
  <c r="S151" i="11"/>
  <c r="AD151" i="11"/>
  <c r="G32" i="11"/>
  <c r="H32" i="11"/>
  <c r="I32" i="11"/>
  <c r="J32" i="11"/>
  <c r="K32" i="11"/>
  <c r="L32" i="11"/>
  <c r="M32" i="11"/>
  <c r="AE32" i="11"/>
  <c r="AF32" i="11"/>
  <c r="AG32" i="11"/>
  <c r="AH32" i="11"/>
  <c r="AI32" i="11"/>
  <c r="AJ32" i="11"/>
  <c r="AK32" i="11"/>
  <c r="R32" i="11"/>
  <c r="AC32" i="11"/>
  <c r="S32" i="11"/>
  <c r="AD32" i="11"/>
  <c r="P32" i="11"/>
  <c r="AB32" i="11"/>
  <c r="X220" i="12" a="1"/>
  <c r="U171" i="12" a="1"/>
  <c r="U213" i="13" a="1"/>
  <c r="U290" i="13" a="1"/>
  <c r="T213" i="13" a="1"/>
  <c r="U191" i="13" a="1"/>
  <c r="Y120" i="13" a="1"/>
  <c r="V12" i="13" a="1"/>
  <c r="W213" i="13" a="1"/>
  <c r="W290" i="13" a="1"/>
  <c r="Y52" i="13" a="1"/>
  <c r="T12" i="13" a="1"/>
  <c r="T291" i="13" a="1"/>
  <c r="Z16" i="13" a="1"/>
  <c r="U186" i="13" a="1"/>
  <c r="Z21" i="13" a="1"/>
  <c r="X21" i="13" a="1"/>
  <c r="Y11" i="13" a="1"/>
  <c r="Z11" i="13" a="1"/>
  <c r="V171" i="12" a="1"/>
  <c r="U15" i="13" a="1"/>
  <c r="W220" i="12" a="1"/>
  <c r="T171" i="12" a="1"/>
  <c r="T21" i="13" a="1"/>
  <c r="Z138" i="13" a="1"/>
  <c r="X16" i="13" a="1"/>
  <c r="W138" i="13" a="1"/>
  <c r="Y48" i="13" a="1"/>
  <c r="AA290" i="13" a="1"/>
  <c r="V191" i="13" a="1"/>
  <c r="U21" i="13" a="1"/>
  <c r="Y25" i="13" a="1"/>
  <c r="Y71" i="13" a="1"/>
  <c r="Z12" i="13" a="1"/>
  <c r="W191" i="13" a="1"/>
  <c r="T164" i="13" a="1"/>
  <c r="Z186" i="13" a="1"/>
  <c r="Z25" i="13" a="1"/>
  <c r="X213" i="13" a="1"/>
  <c r="U52" i="13" a="1"/>
  <c r="V220" i="12" a="1"/>
  <c r="X185" i="12" a="1"/>
  <c r="Z290" i="13" a="1"/>
  <c r="X12" i="13" a="1"/>
  <c r="Z52" i="13" a="1"/>
  <c r="Y193" i="13" a="1"/>
  <c r="T193" i="13" a="1"/>
  <c r="U12" i="13" a="1"/>
  <c r="T25" i="13" a="1"/>
  <c r="V15" i="13" a="1"/>
  <c r="X186" i="13" a="1"/>
  <c r="V25" i="13" a="1"/>
  <c r="T15" i="13" a="1"/>
  <c r="X15" i="13" a="1"/>
  <c r="W52" i="13" a="1"/>
  <c r="Z120" i="13" a="1"/>
  <c r="X193" i="13" a="1"/>
  <c r="W291" i="13" a="1"/>
  <c r="Z213" i="13" a="1"/>
  <c r="T16" i="13" a="1"/>
  <c r="AA291" i="13" a="1"/>
  <c r="Y186" i="13" a="1"/>
  <c r="U220" i="12" a="1"/>
  <c r="W185" i="12" a="1"/>
  <c r="V186" i="13" a="1"/>
  <c r="T44" i="13" a="1"/>
  <c r="Y15" i="13" a="1"/>
  <c r="W16" i="13" a="1"/>
  <c r="U44" i="13" a="1"/>
  <c r="Z48" i="13" a="1"/>
  <c r="X96" i="13" a="1"/>
  <c r="U16" i="13" a="1"/>
  <c r="Y138" i="13" a="1"/>
  <c r="V290" i="13" a="1"/>
  <c r="W25" i="13" a="1"/>
  <c r="T292" i="13" a="1"/>
  <c r="V138" i="13" a="1"/>
  <c r="Y12" i="13" a="1"/>
  <c r="V291" i="13" a="1"/>
  <c r="V16" i="13" a="1"/>
  <c r="T290" i="13" a="1"/>
  <c r="Z15" i="13" a="1"/>
  <c r="X291" i="13" a="1"/>
  <c r="T220" i="12" a="1"/>
  <c r="V185" i="12" a="1"/>
  <c r="V21" i="13" a="1"/>
  <c r="W11" i="13" a="1"/>
  <c r="X11" i="13" a="1"/>
  <c r="X191" i="13" a="1"/>
  <c r="V213" i="13" a="1"/>
  <c r="X66" i="13" a="1"/>
  <c r="T48" i="13" a="1"/>
  <c r="U48" i="13" a="1"/>
  <c r="W12" i="13" a="1"/>
  <c r="Z193" i="13" a="1"/>
  <c r="U291" i="13" a="1"/>
  <c r="T138" i="13" a="1"/>
  <c r="Z71" i="13" a="1"/>
  <c r="T11" i="13" a="1"/>
  <c r="W186" i="13" a="1"/>
  <c r="W193" i="13" a="1"/>
  <c r="V44" i="13" a="1"/>
  <c r="X171" i="12" a="1"/>
  <c r="U185" i="12" a="1"/>
  <c r="V193" i="13" a="1"/>
  <c r="W164" i="13" a="1"/>
  <c r="Y213" i="13" a="1"/>
  <c r="T186" i="13" a="1"/>
  <c r="X164" i="13" a="1"/>
  <c r="X290" i="13" a="1"/>
  <c r="V52" i="13" a="1"/>
  <c r="U25" i="13" a="1"/>
  <c r="V164" i="13" a="1"/>
  <c r="Z44" i="13" a="1"/>
  <c r="W15" i="13" a="1"/>
  <c r="Y290" i="13" a="1"/>
  <c r="X78" i="13" a="1"/>
  <c r="W21" i="13" a="1"/>
  <c r="V11" i="13" a="1"/>
  <c r="U164" i="13" a="1"/>
  <c r="T52" i="13" a="1"/>
  <c r="X48" i="13" a="1"/>
  <c r="W171" i="12" a="1"/>
  <c r="T185" i="12" a="1"/>
  <c r="W44" i="13" a="1"/>
  <c r="W48" i="13" a="1"/>
  <c r="X73" i="13" a="1"/>
  <c r="Y21" i="13" a="1"/>
  <c r="V48" i="13" a="1"/>
  <c r="U11" i="13" a="1"/>
  <c r="Y44" i="13" a="1"/>
  <c r="Y291" i="13" a="1"/>
  <c r="U138" i="13" a="1"/>
  <c r="Y16" i="13" a="1"/>
  <c r="T191" i="13" a="1"/>
  <c r="X52" i="13" a="1"/>
  <c r="Z291" i="13" a="1"/>
  <c r="T274" i="13" a="1"/>
  <c r="X44" i="13" a="1"/>
  <c r="X138" i="13" a="1"/>
  <c r="U193" i="13" a="1"/>
  <c r="X25" i="13" a="1"/>
  <c r="T185" i="12" l="1"/>
  <c r="U185" i="12"/>
  <c r="V185" i="12"/>
  <c r="W185" i="12"/>
  <c r="X185" i="12"/>
  <c r="T171" i="12"/>
  <c r="U171" i="12"/>
  <c r="V171" i="12"/>
  <c r="W171" i="12"/>
  <c r="X171" i="12"/>
  <c r="T220" i="12"/>
  <c r="U220" i="12"/>
  <c r="V220" i="12"/>
  <c r="W220" i="12"/>
  <c r="X220" i="12"/>
  <c r="U164" i="13"/>
  <c r="Z213" i="13"/>
  <c r="AK213" i="13" s="1"/>
  <c r="V16" i="13"/>
  <c r="AG16" i="13" s="1"/>
  <c r="W291" i="13"/>
  <c r="AH291" i="13" s="1"/>
  <c r="X213" i="13"/>
  <c r="AI213" i="13" s="1"/>
  <c r="Y11" i="13"/>
  <c r="AJ11" i="13" s="1"/>
  <c r="Y186" i="13"/>
  <c r="AJ186" i="13" s="1"/>
  <c r="X44" i="13"/>
  <c r="AI44" i="13" s="1"/>
  <c r="V11" i="13"/>
  <c r="AG11" i="13" s="1"/>
  <c r="Z11" i="13"/>
  <c r="AK11" i="13" s="1"/>
  <c r="V291" i="13"/>
  <c r="AG291" i="13" s="1"/>
  <c r="X193" i="13"/>
  <c r="AI193" i="13" s="1"/>
  <c r="Z25" i="13"/>
  <c r="AK25" i="13" s="1"/>
  <c r="X21" i="13"/>
  <c r="AI21" i="13" s="1"/>
  <c r="X25" i="13"/>
  <c r="AI25" i="13" s="1"/>
  <c r="T274" i="13"/>
  <c r="AE274" i="13" s="1"/>
  <c r="W21" i="13"/>
  <c r="AH21" i="13" s="1"/>
  <c r="T11" i="13"/>
  <c r="Y12" i="13"/>
  <c r="AJ12" i="13" s="1"/>
  <c r="Z120" i="13"/>
  <c r="Z186" i="13"/>
  <c r="AK186" i="13" s="1"/>
  <c r="Z21" i="13"/>
  <c r="AK21" i="13" s="1"/>
  <c r="X291" i="13"/>
  <c r="AI291" i="13" s="1"/>
  <c r="Z291" i="13"/>
  <c r="AK291" i="13" s="1"/>
  <c r="X78" i="13"/>
  <c r="AI78" i="13" s="1"/>
  <c r="Z71" i="13"/>
  <c r="V138" i="13"/>
  <c r="AG138" i="13" s="1"/>
  <c r="W52" i="13"/>
  <c r="AH52" i="13" s="1"/>
  <c r="T164" i="13"/>
  <c r="U186" i="13"/>
  <c r="V44" i="13"/>
  <c r="AG44" i="13" s="1"/>
  <c r="X52" i="13"/>
  <c r="AI52" i="13" s="1"/>
  <c r="Y290" i="13"/>
  <c r="AJ290" i="13" s="1"/>
  <c r="T138" i="13"/>
  <c r="T292" i="13"/>
  <c r="X15" i="13"/>
  <c r="AI15" i="13" s="1"/>
  <c r="W191" i="13"/>
  <c r="AH191" i="13" s="1"/>
  <c r="Z16" i="13"/>
  <c r="AK16" i="13" s="1"/>
  <c r="U15" i="13"/>
  <c r="T191" i="13"/>
  <c r="W15" i="13"/>
  <c r="AH15" i="13" s="1"/>
  <c r="U291" i="13"/>
  <c r="W25" i="13"/>
  <c r="AH25" i="13" s="1"/>
  <c r="T15" i="13"/>
  <c r="Z12" i="13"/>
  <c r="AK12" i="13" s="1"/>
  <c r="T291" i="13"/>
  <c r="AA291" i="13"/>
  <c r="AL291" i="13" s="1"/>
  <c r="Y16" i="13"/>
  <c r="AJ16" i="13" s="1"/>
  <c r="Z44" i="13"/>
  <c r="AK44" i="13" s="1"/>
  <c r="Z193" i="13"/>
  <c r="AK193" i="13" s="1"/>
  <c r="V290" i="13"/>
  <c r="V25" i="13"/>
  <c r="AG25" i="13" s="1"/>
  <c r="Y71" i="13"/>
  <c r="T12" i="13"/>
  <c r="X48" i="13"/>
  <c r="AI48" i="13" s="1"/>
  <c r="U138" i="13"/>
  <c r="V164" i="13"/>
  <c r="AG164" i="13" s="1"/>
  <c r="W12" i="13"/>
  <c r="AH12" i="13" s="1"/>
  <c r="Y138" i="13"/>
  <c r="AJ138" i="13" s="1"/>
  <c r="X186" i="13"/>
  <c r="AI186" i="13" s="1"/>
  <c r="Y25" i="13"/>
  <c r="AJ25" i="13" s="1"/>
  <c r="Y52" i="13"/>
  <c r="AJ52" i="13" s="1"/>
  <c r="Z15" i="13"/>
  <c r="AK15" i="13" s="1"/>
  <c r="Y291" i="13"/>
  <c r="AJ291" i="13" s="1"/>
  <c r="U25" i="13"/>
  <c r="U48" i="13"/>
  <c r="U16" i="13"/>
  <c r="V15" i="13"/>
  <c r="AG15" i="13" s="1"/>
  <c r="U21" i="13"/>
  <c r="W290" i="13"/>
  <c r="AH290" i="13" s="1"/>
  <c r="U193" i="13"/>
  <c r="Y44" i="13"/>
  <c r="AJ44" i="13" s="1"/>
  <c r="V52" i="13"/>
  <c r="AG52" i="13" s="1"/>
  <c r="T48" i="13"/>
  <c r="X96" i="13"/>
  <c r="AI96" i="13" s="1"/>
  <c r="T25" i="13"/>
  <c r="V191" i="13"/>
  <c r="AG191" i="13" s="1"/>
  <c r="W213" i="13"/>
  <c r="AH213" i="13" s="1"/>
  <c r="W193" i="13"/>
  <c r="AH193" i="13" s="1"/>
  <c r="U11" i="13"/>
  <c r="X290" i="13"/>
  <c r="AI290" i="13" s="1"/>
  <c r="X66" i="13"/>
  <c r="AI66" i="13" s="1"/>
  <c r="Z48" i="13"/>
  <c r="AK48" i="13" s="1"/>
  <c r="U12" i="13"/>
  <c r="AA290" i="13"/>
  <c r="AL290" i="13" s="1"/>
  <c r="V12" i="13"/>
  <c r="AG12" i="13" s="1"/>
  <c r="T290" i="13"/>
  <c r="V48" i="13"/>
  <c r="AG48" i="13" s="1"/>
  <c r="X164" i="13"/>
  <c r="AI164" i="13" s="1"/>
  <c r="V213" i="13"/>
  <c r="AG213" i="13" s="1"/>
  <c r="U44" i="13"/>
  <c r="T193" i="13"/>
  <c r="Y48" i="13"/>
  <c r="AJ48" i="13" s="1"/>
  <c r="Y120" i="13"/>
  <c r="U52" i="13"/>
  <c r="Y21" i="13"/>
  <c r="AJ21" i="13" s="1"/>
  <c r="T186" i="13"/>
  <c r="X191" i="13"/>
  <c r="AI191" i="13" s="1"/>
  <c r="W16" i="13"/>
  <c r="AH16" i="13" s="1"/>
  <c r="Y193" i="13"/>
  <c r="AJ193" i="13" s="1"/>
  <c r="W138" i="13"/>
  <c r="AH138" i="13" s="1"/>
  <c r="U191" i="13"/>
  <c r="T16" i="13"/>
  <c r="X73" i="13"/>
  <c r="AI73" i="13" s="1"/>
  <c r="Y213" i="13"/>
  <c r="AJ213" i="13" s="1"/>
  <c r="X11" i="13"/>
  <c r="AI11" i="13" s="1"/>
  <c r="Y15" i="13"/>
  <c r="AJ15" i="13" s="1"/>
  <c r="Z52" i="13"/>
  <c r="AK52" i="13" s="1"/>
  <c r="X16" i="13"/>
  <c r="AI16" i="13" s="1"/>
  <c r="T213" i="13"/>
  <c r="X138" i="13"/>
  <c r="AI138" i="13" s="1"/>
  <c r="W48" i="13"/>
  <c r="AH48" i="13" s="1"/>
  <c r="W164" i="13"/>
  <c r="AH164" i="13" s="1"/>
  <c r="W11" i="13"/>
  <c r="AH11" i="13" s="1"/>
  <c r="T44" i="13"/>
  <c r="X12" i="13"/>
  <c r="AI12" i="13" s="1"/>
  <c r="Z138" i="13"/>
  <c r="AK138" i="13" s="1"/>
  <c r="U290" i="13"/>
  <c r="T52" i="13"/>
  <c r="W44" i="13"/>
  <c r="AH44" i="13" s="1"/>
  <c r="V193" i="13"/>
  <c r="AG193" i="13" s="1"/>
  <c r="V21" i="13"/>
  <c r="AG21" i="13" s="1"/>
  <c r="V186" i="13"/>
  <c r="AG186" i="13" s="1"/>
  <c r="Z290" i="13"/>
  <c r="AK290" i="13" s="1"/>
  <c r="T21" i="13"/>
  <c r="U213" i="13"/>
  <c r="W186" i="13"/>
  <c r="AH186" i="13" s="1"/>
  <c r="V6" i="12"/>
  <c r="AE119" i="11"/>
  <c r="AF119" i="11"/>
  <c r="AG119" i="11"/>
  <c r="AH119" i="11"/>
  <c r="AI119" i="11"/>
  <c r="AJ119" i="11"/>
  <c r="AK119" i="11"/>
  <c r="R119" i="11"/>
  <c r="AC119" i="11"/>
  <c r="S119" i="11"/>
  <c r="AD119" i="11"/>
  <c r="P119" i="11"/>
  <c r="AB119" i="11"/>
  <c r="G95" i="11"/>
  <c r="H95" i="11"/>
  <c r="I95" i="11"/>
  <c r="J95" i="11"/>
  <c r="K95" i="11"/>
  <c r="L95" i="11"/>
  <c r="M95" i="11"/>
  <c r="AE95" i="11"/>
  <c r="AF95" i="11"/>
  <c r="AG95" i="11"/>
  <c r="AH95" i="11"/>
  <c r="AI95" i="11"/>
  <c r="AJ95" i="11"/>
  <c r="AK95" i="11"/>
  <c r="R95" i="11"/>
  <c r="AC95" i="11"/>
  <c r="S95" i="11"/>
  <c r="AD95" i="11"/>
  <c r="P95" i="11"/>
  <c r="AB95" i="11"/>
  <c r="AL100" i="11"/>
  <c r="AL101" i="11"/>
  <c r="AE101" i="11"/>
  <c r="AF101" i="11"/>
  <c r="AG101" i="11"/>
  <c r="AH101" i="11"/>
  <c r="AI101" i="11"/>
  <c r="AJ101" i="11"/>
  <c r="AK101" i="11"/>
  <c r="L101" i="11"/>
  <c r="G101" i="11"/>
  <c r="H101" i="11"/>
  <c r="I101" i="11"/>
  <c r="J101" i="11"/>
  <c r="K101" i="11"/>
  <c r="M101" i="11"/>
  <c r="R101" i="11"/>
  <c r="AC101" i="11"/>
  <c r="S101" i="11"/>
  <c r="AD101" i="11"/>
  <c r="P101" i="11"/>
  <c r="AB101" i="11"/>
  <c r="R123" i="11"/>
  <c r="AC123" i="11"/>
  <c r="S123" i="11"/>
  <c r="AD123" i="11"/>
  <c r="P123" i="11"/>
  <c r="AB123" i="11"/>
  <c r="AK102" i="11"/>
  <c r="AJ102" i="11"/>
  <c r="G84" i="11"/>
  <c r="H84" i="11"/>
  <c r="I84" i="11"/>
  <c r="J84" i="11"/>
  <c r="K84" i="11"/>
  <c r="L84" i="11"/>
  <c r="L68" i="11"/>
  <c r="M68" i="11"/>
  <c r="AH284" i="11"/>
  <c r="AI284" i="11"/>
  <c r="AJ284" i="11"/>
  <c r="AK284" i="11"/>
  <c r="AL284" i="11"/>
  <c r="AE285" i="11"/>
  <c r="AF285" i="11"/>
  <c r="AG285" i="11"/>
  <c r="AH285" i="11"/>
  <c r="AI285" i="11"/>
  <c r="AJ285" i="11"/>
  <c r="AK285" i="11"/>
  <c r="AL285" i="11"/>
  <c r="AE286" i="11"/>
  <c r="AE9" i="11"/>
  <c r="AF9" i="11"/>
  <c r="AG9" i="11"/>
  <c r="AH9" i="11"/>
  <c r="AI9" i="11"/>
  <c r="AJ9" i="11"/>
  <c r="AK9" i="11"/>
  <c r="AE55" i="11"/>
  <c r="AF55" i="11"/>
  <c r="AG55" i="11"/>
  <c r="AE69" i="11"/>
  <c r="AF69" i="11"/>
  <c r="AG69" i="11"/>
  <c r="AH69" i="11"/>
  <c r="AI69" i="11"/>
  <c r="AE59" i="11"/>
  <c r="AF59" i="11"/>
  <c r="AG59" i="11"/>
  <c r="AH59" i="11"/>
  <c r="AI59" i="11"/>
  <c r="AE60" i="11"/>
  <c r="AF60" i="11"/>
  <c r="AG60" i="11"/>
  <c r="AE61" i="11"/>
  <c r="AF61" i="11"/>
  <c r="AG61" i="11"/>
  <c r="AH61" i="11"/>
  <c r="AI61" i="11"/>
  <c r="AE62" i="11"/>
  <c r="AF62" i="11"/>
  <c r="AG62" i="11"/>
  <c r="AH62" i="11"/>
  <c r="AI62" i="11"/>
  <c r="AE63" i="11"/>
  <c r="AF63" i="11"/>
  <c r="AG63" i="11"/>
  <c r="AH63" i="11"/>
  <c r="AI63" i="11"/>
  <c r="AJ63" i="11"/>
  <c r="AK63" i="11"/>
  <c r="AE64" i="11"/>
  <c r="AF64" i="11"/>
  <c r="AG64" i="11"/>
  <c r="AH64" i="11"/>
  <c r="AI64" i="11"/>
  <c r="AE65" i="11"/>
  <c r="AF65" i="11"/>
  <c r="AG65" i="11"/>
  <c r="AH65" i="11"/>
  <c r="AI65" i="11"/>
  <c r="AE68" i="11"/>
  <c r="AF68" i="11"/>
  <c r="AG68" i="11"/>
  <c r="AH68" i="11"/>
  <c r="AI68" i="11"/>
  <c r="AJ68" i="11"/>
  <c r="AK68" i="11"/>
  <c r="AE66" i="11"/>
  <c r="AF66" i="11"/>
  <c r="AG66" i="11"/>
  <c r="AH66" i="11"/>
  <c r="AI66" i="11"/>
  <c r="AE70" i="11"/>
  <c r="AF70" i="11"/>
  <c r="AG70" i="11"/>
  <c r="AH70" i="11"/>
  <c r="AI70" i="11"/>
  <c r="AE71" i="11"/>
  <c r="AF71" i="11"/>
  <c r="AG71" i="11"/>
  <c r="AH71" i="11"/>
  <c r="AI71" i="11"/>
  <c r="AE72" i="11"/>
  <c r="AF72" i="11"/>
  <c r="AG72" i="11"/>
  <c r="AH72" i="11"/>
  <c r="AI72" i="11"/>
  <c r="AE73" i="11"/>
  <c r="AF73" i="11"/>
  <c r="AG73" i="11"/>
  <c r="AH73" i="11"/>
  <c r="AI73" i="11"/>
  <c r="AJ73" i="11"/>
  <c r="AK73" i="11"/>
  <c r="AE74" i="11"/>
  <c r="AF74" i="11"/>
  <c r="AG74" i="11"/>
  <c r="AH74" i="11"/>
  <c r="AI74" i="11"/>
  <c r="AE75" i="11"/>
  <c r="AF75" i="11"/>
  <c r="AG75" i="11"/>
  <c r="AH75" i="11"/>
  <c r="AI75" i="11"/>
  <c r="AE76" i="11"/>
  <c r="AF76" i="11"/>
  <c r="AG76" i="11"/>
  <c r="AH76" i="11"/>
  <c r="AI76" i="11"/>
  <c r="AJ76" i="11"/>
  <c r="AK76" i="11"/>
  <c r="AE77" i="11"/>
  <c r="AF77" i="11"/>
  <c r="AG77" i="11"/>
  <c r="AH77" i="11"/>
  <c r="AI77" i="11"/>
  <c r="AE78" i="11"/>
  <c r="AF78" i="11"/>
  <c r="AG78" i="11"/>
  <c r="AH78" i="11"/>
  <c r="AI78" i="11"/>
  <c r="AE79" i="11"/>
  <c r="AF79" i="11"/>
  <c r="AG79" i="11"/>
  <c r="AH79" i="11"/>
  <c r="AI79" i="11"/>
  <c r="AE80" i="11"/>
  <c r="AF80" i="11"/>
  <c r="AG80" i="11"/>
  <c r="AH80" i="11"/>
  <c r="AI80" i="11"/>
  <c r="AJ80" i="11"/>
  <c r="AK80" i="11"/>
  <c r="AE81" i="11"/>
  <c r="AF81" i="11"/>
  <c r="AG81" i="11"/>
  <c r="AH81" i="11"/>
  <c r="AI81" i="11"/>
  <c r="AJ81" i="11"/>
  <c r="AE82" i="11"/>
  <c r="AF82" i="11"/>
  <c r="AG82" i="11"/>
  <c r="AH82" i="11"/>
  <c r="AI82" i="11"/>
  <c r="AE83" i="11"/>
  <c r="AF83" i="11"/>
  <c r="AG83" i="11"/>
  <c r="AH83" i="11"/>
  <c r="AI83" i="11"/>
  <c r="AE84" i="11"/>
  <c r="AF84" i="11"/>
  <c r="AG84" i="11"/>
  <c r="AH84" i="11"/>
  <c r="AI84" i="11"/>
  <c r="AJ84" i="11"/>
  <c r="AE85" i="11"/>
  <c r="AF85" i="11"/>
  <c r="AG85" i="11"/>
  <c r="AH85" i="11"/>
  <c r="AI85" i="11"/>
  <c r="AE86" i="11"/>
  <c r="AF86" i="11"/>
  <c r="AG86" i="11"/>
  <c r="AH86" i="11"/>
  <c r="AI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102" i="11"/>
  <c r="AF102" i="11"/>
  <c r="AG102" i="11"/>
  <c r="AH102" i="11"/>
  <c r="AI102" i="11"/>
  <c r="AE141" i="11"/>
  <c r="AF141" i="11"/>
  <c r="AG141" i="11"/>
  <c r="AH141" i="11"/>
  <c r="AI141" i="11"/>
  <c r="AJ141" i="11"/>
  <c r="AE167" i="11"/>
  <c r="AF167" i="11"/>
  <c r="AG167" i="11"/>
  <c r="AH167" i="11"/>
  <c r="AI167" i="11"/>
  <c r="AJ167" i="11"/>
  <c r="AK167" i="11"/>
  <c r="AE187" i="11"/>
  <c r="AF187" i="11"/>
  <c r="AG187" i="11"/>
  <c r="AH187" i="11"/>
  <c r="AI187" i="11"/>
  <c r="AJ187" i="11"/>
  <c r="AK187" i="11"/>
  <c r="R84" i="11"/>
  <c r="AC84" i="11"/>
  <c r="S84" i="11"/>
  <c r="AD84" i="11"/>
  <c r="P84" i="11"/>
  <c r="AB84" i="11"/>
  <c r="G284" i="11"/>
  <c r="H284" i="11"/>
  <c r="I284" i="11"/>
  <c r="P284" i="11"/>
  <c r="R284" i="11"/>
  <c r="S284" i="11"/>
  <c r="H66" i="11"/>
  <c r="I61" i="11"/>
  <c r="J61" i="11"/>
  <c r="G186" i="13" l="1"/>
  <c r="I186" i="13" s="1"/>
  <c r="K186" i="13" s="1"/>
  <c r="M186" i="13" s="1"/>
  <c r="AE186" i="13"/>
  <c r="AF11" i="13"/>
  <c r="H11" i="13"/>
  <c r="J11" i="13" s="1"/>
  <c r="L11" i="13" s="1"/>
  <c r="H138" i="13"/>
  <c r="J138" i="13" s="1"/>
  <c r="L138" i="13" s="1"/>
  <c r="AF138" i="13"/>
  <c r="AE191" i="13"/>
  <c r="G191" i="13"/>
  <c r="I191" i="13" s="1"/>
  <c r="K191" i="13" s="1"/>
  <c r="AF25" i="13"/>
  <c r="H25" i="13"/>
  <c r="J25" i="13" s="1"/>
  <c r="L25" i="13" s="1"/>
  <c r="G52" i="13"/>
  <c r="I52" i="13" s="1"/>
  <c r="K52" i="13" s="1"/>
  <c r="M52" i="13" s="1"/>
  <c r="AE52" i="13"/>
  <c r="H193" i="13"/>
  <c r="J193" i="13" s="1"/>
  <c r="L193" i="13" s="1"/>
  <c r="AF193" i="13"/>
  <c r="H15" i="13"/>
  <c r="J15" i="13" s="1"/>
  <c r="L15" i="13" s="1"/>
  <c r="AF15" i="13"/>
  <c r="AF213" i="13"/>
  <c r="H213" i="13"/>
  <c r="J213" i="13" s="1"/>
  <c r="L213" i="13" s="1"/>
  <c r="AF290" i="13"/>
  <c r="H290" i="13"/>
  <c r="AE213" i="13"/>
  <c r="G213" i="13"/>
  <c r="I213" i="13" s="1"/>
  <c r="K213" i="13" s="1"/>
  <c r="M213" i="13" s="1"/>
  <c r="H191" i="13"/>
  <c r="J191" i="13" s="1"/>
  <c r="AF191" i="13"/>
  <c r="AE12" i="13"/>
  <c r="G12" i="13"/>
  <c r="I12" i="13" s="1"/>
  <c r="K12" i="13" s="1"/>
  <c r="M12" i="13" s="1"/>
  <c r="G291" i="13"/>
  <c r="AE291" i="13"/>
  <c r="AF186" i="13"/>
  <c r="H186" i="13"/>
  <c r="J186" i="13" s="1"/>
  <c r="L186" i="13" s="1"/>
  <c r="AE16" i="13"/>
  <c r="G16" i="13"/>
  <c r="I16" i="13" s="1"/>
  <c r="K16" i="13" s="1"/>
  <c r="M16" i="13" s="1"/>
  <c r="H52" i="13"/>
  <c r="J52" i="13" s="1"/>
  <c r="L52" i="13" s="1"/>
  <c r="AF52" i="13"/>
  <c r="AE290" i="13"/>
  <c r="G290" i="13"/>
  <c r="AE21" i="13"/>
  <c r="G21" i="13"/>
  <c r="I21" i="13" s="1"/>
  <c r="K21" i="13" s="1"/>
  <c r="M21" i="13" s="1"/>
  <c r="AF21" i="13"/>
  <c r="H21" i="13"/>
  <c r="J21" i="13" s="1"/>
  <c r="L21" i="13" s="1"/>
  <c r="G164" i="13"/>
  <c r="I164" i="13" s="1"/>
  <c r="K164" i="13" s="1"/>
  <c r="AE164" i="13"/>
  <c r="AF12" i="13"/>
  <c r="H12" i="13"/>
  <c r="J12" i="13" s="1"/>
  <c r="L12" i="13" s="1"/>
  <c r="G25" i="13"/>
  <c r="I25" i="13" s="1"/>
  <c r="K25" i="13" s="1"/>
  <c r="M25" i="13" s="1"/>
  <c r="AE25" i="13"/>
  <c r="G193" i="13"/>
  <c r="I193" i="13" s="1"/>
  <c r="K193" i="13" s="1"/>
  <c r="M193" i="13" s="1"/>
  <c r="AE193" i="13"/>
  <c r="G15" i="13"/>
  <c r="I15" i="13" s="1"/>
  <c r="K15" i="13" s="1"/>
  <c r="M15" i="13" s="1"/>
  <c r="AE15" i="13"/>
  <c r="AE44" i="13"/>
  <c r="G44" i="13"/>
  <c r="I44" i="13" s="1"/>
  <c r="K44" i="13" s="1"/>
  <c r="M44" i="13" s="1"/>
  <c r="H44" i="13"/>
  <c r="J44" i="13" s="1"/>
  <c r="L44" i="13" s="1"/>
  <c r="AF44" i="13"/>
  <c r="H16" i="13"/>
  <c r="J16" i="13" s="1"/>
  <c r="L16" i="13" s="1"/>
  <c r="AF16" i="13"/>
  <c r="AG290" i="13"/>
  <c r="I290" i="13"/>
  <c r="AE292" i="13"/>
  <c r="G292" i="13"/>
  <c r="G48" i="13"/>
  <c r="I48" i="13" s="1"/>
  <c r="K48" i="13" s="1"/>
  <c r="M48" i="13" s="1"/>
  <c r="AE48" i="13"/>
  <c r="AF48" i="13"/>
  <c r="H48" i="13"/>
  <c r="J48" i="13" s="1"/>
  <c r="L48" i="13" s="1"/>
  <c r="AF291" i="13"/>
  <c r="H291" i="13"/>
  <c r="G138" i="13"/>
  <c r="I138" i="13" s="1"/>
  <c r="K138" i="13" s="1"/>
  <c r="M138" i="13" s="1"/>
  <c r="AE138" i="13"/>
  <c r="AE11" i="13"/>
  <c r="G11" i="13"/>
  <c r="I11" i="13" s="1"/>
  <c r="K11" i="13" s="1"/>
  <c r="M11" i="13" s="1"/>
  <c r="AF164" i="13"/>
  <c r="H164" i="13"/>
  <c r="J164" i="13" s="1"/>
  <c r="W6" i="12"/>
  <c r="L151" i="11"/>
  <c r="AJ151" i="11"/>
  <c r="J151" i="11"/>
  <c r="AH151" i="11"/>
  <c r="AK151" i="11"/>
  <c r="M151" i="11"/>
  <c r="AF151" i="11"/>
  <c r="H151" i="11"/>
  <c r="AE151" i="11"/>
  <c r="G151" i="11"/>
  <c r="AI151" i="11"/>
  <c r="K151" i="11"/>
  <c r="I151" i="11"/>
  <c r="AG151" i="11"/>
  <c r="H119" i="11"/>
  <c r="K119" i="11"/>
  <c r="L119" i="11"/>
  <c r="J119" i="11"/>
  <c r="I119" i="11"/>
  <c r="M119" i="11"/>
  <c r="G119" i="11"/>
  <c r="AK84" i="11"/>
  <c r="M84" i="11"/>
  <c r="X6" i="12" l="1"/>
  <c r="AE123" i="11"/>
  <c r="G123" i="11"/>
  <c r="J123" i="11"/>
  <c r="AH123" i="11"/>
  <c r="H123" i="11"/>
  <c r="AF123" i="11"/>
  <c r="I123" i="11"/>
  <c r="AG123" i="11"/>
  <c r="K123" i="11"/>
  <c r="AI123" i="11"/>
  <c r="G68" i="11"/>
  <c r="H68" i="11"/>
  <c r="I68" i="11"/>
  <c r="J68" i="11"/>
  <c r="K68" i="11"/>
  <c r="R68" i="11"/>
  <c r="AC68" i="11"/>
  <c r="S68" i="11"/>
  <c r="AD68" i="11"/>
  <c r="M167" i="11"/>
  <c r="L167" i="11"/>
  <c r="K167" i="11"/>
  <c r="J167" i="11"/>
  <c r="I167" i="11"/>
  <c r="H167" i="11"/>
  <c r="G167" i="11"/>
  <c r="R167" i="11"/>
  <c r="AC167" i="11"/>
  <c r="S167" i="11"/>
  <c r="AD167" i="11"/>
  <c r="P167" i="11"/>
  <c r="AB167" i="11"/>
  <c r="Y6" i="12" l="1"/>
  <c r="G9" i="11"/>
  <c r="H9" i="11"/>
  <c r="I9" i="11"/>
  <c r="J9" i="11"/>
  <c r="K9" i="11"/>
  <c r="L9" i="11"/>
  <c r="M9" i="11"/>
  <c r="P9" i="11"/>
  <c r="AD9" i="11"/>
  <c r="AC9" i="11"/>
  <c r="R9" i="11"/>
  <c r="S9" i="11"/>
  <c r="AD73" i="11"/>
  <c r="AB73" i="11"/>
  <c r="AC73" i="11"/>
  <c r="P73" i="11"/>
  <c r="R73" i="11"/>
  <c r="P72" i="11"/>
  <c r="J102" i="11"/>
  <c r="K102" i="11"/>
  <c r="R102" i="11"/>
  <c r="AC102" i="11"/>
  <c r="S102" i="11"/>
  <c r="AD102" i="11"/>
  <c r="P102" i="11"/>
  <c r="AB102" i="11"/>
  <c r="Z6" i="12" l="1"/>
  <c r="I102" i="11"/>
  <c r="M102" i="11"/>
  <c r="L102" i="11"/>
  <c r="M73" i="11" l="1"/>
  <c r="J73" i="11"/>
  <c r="L73" i="11"/>
  <c r="H73" i="11"/>
  <c r="I73" i="11"/>
  <c r="G73" i="11"/>
  <c r="K73" i="11"/>
  <c r="G102" i="11"/>
  <c r="H102" i="11"/>
  <c r="S187" i="11"/>
  <c r="S188" i="11"/>
  <c r="R187" i="11"/>
  <c r="AC187" i="11"/>
  <c r="AD187" i="11"/>
  <c r="P187" i="11"/>
  <c r="AB187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4" i="11"/>
  <c r="AD69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2" i="11"/>
  <c r="AD74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7" i="11" l="1"/>
  <c r="G187" i="11"/>
  <c r="J187" i="11"/>
  <c r="I187" i="11"/>
  <c r="M187" i="11"/>
  <c r="H187" i="11"/>
  <c r="L187" i="11"/>
  <c r="P68" i="10"/>
  <c r="R68" i="10"/>
  <c r="S68" i="10"/>
  <c r="S71" i="11"/>
  <c r="AD71" i="11"/>
  <c r="P71" i="11"/>
  <c r="AB71" i="11"/>
  <c r="R71" i="11"/>
  <c r="AC71" i="11"/>
  <c r="AB175" i="11"/>
  <c r="AC175" i="11"/>
  <c r="AD175" i="11"/>
  <c r="P175" i="11"/>
  <c r="R175" i="11"/>
  <c r="S175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5" i="11"/>
  <c r="AC285" i="11"/>
  <c r="AD285" i="11"/>
  <c r="G285" i="11"/>
  <c r="H285" i="11"/>
  <c r="S285" i="11"/>
  <c r="P285" i="11"/>
  <c r="R285" i="11"/>
  <c r="G286" i="11"/>
  <c r="AB17" i="11"/>
  <c r="AB21" i="11"/>
  <c r="AC21" i="11"/>
  <c r="AD21" i="11"/>
  <c r="AB87" i="11"/>
  <c r="AC87" i="11"/>
  <c r="AD87" i="11"/>
  <c r="AB88" i="11"/>
  <c r="AC88" i="11"/>
  <c r="AD88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6" i="11"/>
  <c r="AC96" i="11"/>
  <c r="AD96" i="11"/>
  <c r="AB174" i="11"/>
  <c r="AC174" i="11"/>
  <c r="AD174" i="11"/>
  <c r="AB189" i="11"/>
  <c r="AB213" i="11"/>
  <c r="Q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7" i="11"/>
  <c r="AC287" i="11"/>
  <c r="AB287" i="11"/>
  <c r="S287" i="11"/>
  <c r="R287" i="11"/>
  <c r="P287" i="11"/>
  <c r="AD286" i="11"/>
  <c r="AC286" i="11"/>
  <c r="AB286" i="11"/>
  <c r="S286" i="11"/>
  <c r="R286" i="11"/>
  <c r="P286" i="11"/>
  <c r="AD283" i="11"/>
  <c r="AC283" i="11"/>
  <c r="AB283" i="11"/>
  <c r="S283" i="11"/>
  <c r="R283" i="11"/>
  <c r="P283" i="11"/>
  <c r="AD282" i="11"/>
  <c r="AC282" i="11"/>
  <c r="AB282" i="11"/>
  <c r="S282" i="11"/>
  <c r="R282" i="11"/>
  <c r="P282" i="11"/>
  <c r="U280" i="11"/>
  <c r="V280" i="11" s="1"/>
  <c r="W280" i="11" s="1"/>
  <c r="X280" i="11" s="1"/>
  <c r="Y280" i="11" s="1"/>
  <c r="Z280" i="11" s="1"/>
  <c r="AC274" i="11"/>
  <c r="AB274" i="11"/>
  <c r="AC268" i="11"/>
  <c r="AB268" i="11"/>
  <c r="AC266" i="11"/>
  <c r="AB266" i="11"/>
  <c r="AC265" i="11"/>
  <c r="AB265" i="11"/>
  <c r="AB257" i="11"/>
  <c r="AC246" i="11"/>
  <c r="AB246" i="11"/>
  <c r="AC242" i="11"/>
  <c r="AB242" i="11"/>
  <c r="AC238" i="11"/>
  <c r="AB238" i="11"/>
  <c r="AB227" i="11"/>
  <c r="AB226" i="11"/>
  <c r="AB225" i="11"/>
  <c r="AB224" i="11"/>
  <c r="AB223" i="11"/>
  <c r="T223" i="11"/>
  <c r="AE223" i="11" s="1"/>
  <c r="AB221" i="11"/>
  <c r="AB220" i="11"/>
  <c r="AB219" i="11"/>
  <c r="AB218" i="11"/>
  <c r="AB217" i="11"/>
  <c r="T217" i="11"/>
  <c r="AE217" i="11" s="1"/>
  <c r="AD213" i="11"/>
  <c r="AC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1" i="11"/>
  <c r="AC201" i="11"/>
  <c r="AB201" i="11"/>
  <c r="S201" i="11"/>
  <c r="R201" i="11"/>
  <c r="P201" i="11"/>
  <c r="AD200" i="11"/>
  <c r="AC200" i="11"/>
  <c r="AB200" i="11"/>
  <c r="S200" i="11"/>
  <c r="R200" i="11"/>
  <c r="P200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2" i="11"/>
  <c r="AC192" i="11"/>
  <c r="AB192" i="11"/>
  <c r="S192" i="11"/>
  <c r="R192" i="11"/>
  <c r="P192" i="11"/>
  <c r="AD191" i="11"/>
  <c r="AC191" i="11"/>
  <c r="AB191" i="11"/>
  <c r="S191" i="11"/>
  <c r="R191" i="11"/>
  <c r="P191" i="11"/>
  <c r="AD189" i="11"/>
  <c r="AC189" i="11"/>
  <c r="S189" i="11"/>
  <c r="R189" i="11"/>
  <c r="P189" i="11"/>
  <c r="AD188" i="11"/>
  <c r="AC188" i="11"/>
  <c r="AB188" i="11"/>
  <c r="R188" i="11"/>
  <c r="P188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AD177" i="11"/>
  <c r="AC177" i="11"/>
  <c r="AB177" i="11"/>
  <c r="S177" i="11"/>
  <c r="R177" i="11"/>
  <c r="P177" i="11"/>
  <c r="AD176" i="11"/>
  <c r="AC176" i="11"/>
  <c r="AB176" i="11"/>
  <c r="S176" i="11"/>
  <c r="R176" i="11"/>
  <c r="P176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9" i="11"/>
  <c r="AC169" i="11"/>
  <c r="AB169" i="11"/>
  <c r="S169" i="11"/>
  <c r="R169" i="11"/>
  <c r="P169" i="11"/>
  <c r="AD168" i="11"/>
  <c r="AC168" i="11"/>
  <c r="AB168" i="11"/>
  <c r="S168" i="11"/>
  <c r="R168" i="11"/>
  <c r="P168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3" i="11"/>
  <c r="AC163" i="11"/>
  <c r="AB163" i="11"/>
  <c r="S163" i="11"/>
  <c r="R163" i="11"/>
  <c r="P163" i="11"/>
  <c r="AD162" i="11"/>
  <c r="AC162" i="11"/>
  <c r="AB162" i="11"/>
  <c r="S162" i="11"/>
  <c r="R162" i="11"/>
  <c r="P162" i="11"/>
  <c r="AD159" i="11"/>
  <c r="AC159" i="11"/>
  <c r="AB159" i="11"/>
  <c r="S159" i="11"/>
  <c r="R159" i="11"/>
  <c r="P159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38" i="11"/>
  <c r="AC138" i="11"/>
  <c r="AB138" i="11"/>
  <c r="S138" i="11"/>
  <c r="R138" i="11"/>
  <c r="P138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3" i="11"/>
  <c r="AC153" i="11"/>
  <c r="AB153" i="11"/>
  <c r="S153" i="11"/>
  <c r="R153" i="11"/>
  <c r="P153" i="11"/>
  <c r="AD152" i="11"/>
  <c r="AC152" i="11"/>
  <c r="AB152" i="11"/>
  <c r="S152" i="11"/>
  <c r="R152" i="11"/>
  <c r="P152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28" i="11"/>
  <c r="AC28" i="11"/>
  <c r="AB28" i="11"/>
  <c r="S28" i="11"/>
  <c r="R28" i="11"/>
  <c r="P28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40" i="11"/>
  <c r="AC140" i="11"/>
  <c r="AB140" i="11"/>
  <c r="S140" i="11"/>
  <c r="R140" i="11"/>
  <c r="P140" i="11"/>
  <c r="AD139" i="11"/>
  <c r="AC139" i="11"/>
  <c r="AB139" i="11"/>
  <c r="S139" i="11"/>
  <c r="R139" i="11"/>
  <c r="P139" i="11"/>
  <c r="AD137" i="11"/>
  <c r="AC137" i="11"/>
  <c r="AB137" i="11"/>
  <c r="S137" i="11"/>
  <c r="R137" i="11"/>
  <c r="P137" i="11"/>
  <c r="AD136" i="11"/>
  <c r="AC136" i="11"/>
  <c r="AB136" i="11"/>
  <c r="S136" i="11"/>
  <c r="R136" i="11"/>
  <c r="P136" i="11"/>
  <c r="AD135" i="11"/>
  <c r="AC135" i="11"/>
  <c r="AB135" i="11"/>
  <c r="S135" i="11"/>
  <c r="R135" i="11"/>
  <c r="P135" i="11"/>
  <c r="AD120" i="11"/>
  <c r="AC120" i="11"/>
  <c r="AB120" i="11"/>
  <c r="S120" i="11"/>
  <c r="R120" i="11"/>
  <c r="P120" i="11"/>
  <c r="AD133" i="11"/>
  <c r="AC133" i="11"/>
  <c r="AB133" i="11"/>
  <c r="S133" i="11"/>
  <c r="R133" i="11"/>
  <c r="P133" i="11"/>
  <c r="AD132" i="11"/>
  <c r="AC132" i="11"/>
  <c r="AB132" i="11"/>
  <c r="S132" i="11"/>
  <c r="R132" i="11"/>
  <c r="P132" i="11"/>
  <c r="AD131" i="11"/>
  <c r="AC131" i="11"/>
  <c r="AB131" i="11"/>
  <c r="S131" i="11"/>
  <c r="R131" i="11"/>
  <c r="P131" i="11"/>
  <c r="AD190" i="11"/>
  <c r="AC190" i="11"/>
  <c r="AB190" i="11"/>
  <c r="S190" i="11"/>
  <c r="R190" i="11"/>
  <c r="P19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34" i="11"/>
  <c r="AC134" i="11"/>
  <c r="AB134" i="11"/>
  <c r="S134" i="11"/>
  <c r="R134" i="11"/>
  <c r="P134" i="11"/>
  <c r="AD125" i="11"/>
  <c r="AC125" i="11"/>
  <c r="AB125" i="11"/>
  <c r="S125" i="11"/>
  <c r="R125" i="11"/>
  <c r="P125" i="11"/>
  <c r="AD124" i="11"/>
  <c r="AC124" i="11"/>
  <c r="AB124" i="11"/>
  <c r="S124" i="11"/>
  <c r="R124" i="11"/>
  <c r="P124" i="11"/>
  <c r="AD122" i="11"/>
  <c r="AC122" i="11"/>
  <c r="AB122" i="11"/>
  <c r="S122" i="11"/>
  <c r="R122" i="11"/>
  <c r="P122" i="11"/>
  <c r="AD121" i="11"/>
  <c r="AC121" i="11"/>
  <c r="AB121" i="11"/>
  <c r="S121" i="11"/>
  <c r="R121" i="11"/>
  <c r="P121" i="11"/>
  <c r="AD130" i="11"/>
  <c r="AC130" i="11"/>
  <c r="AB130" i="11"/>
  <c r="S130" i="11"/>
  <c r="R130" i="11"/>
  <c r="P130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1" i="11"/>
  <c r="AC111" i="11"/>
  <c r="AB111" i="11"/>
  <c r="S111" i="11"/>
  <c r="R111" i="11"/>
  <c r="P111" i="11"/>
  <c r="AD110" i="11"/>
  <c r="AC110" i="11"/>
  <c r="AB110" i="11"/>
  <c r="S110" i="11"/>
  <c r="R110" i="11"/>
  <c r="P110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4" i="11"/>
  <c r="AC104" i="11"/>
  <c r="AB104" i="11"/>
  <c r="S104" i="11"/>
  <c r="R104" i="11"/>
  <c r="P104" i="11"/>
  <c r="AD103" i="11"/>
  <c r="AC103" i="11"/>
  <c r="AB103" i="11"/>
  <c r="S103" i="11"/>
  <c r="R103" i="11"/>
  <c r="P103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AD98" i="11"/>
  <c r="AC98" i="11"/>
  <c r="AB98" i="11"/>
  <c r="S98" i="11"/>
  <c r="R98" i="11"/>
  <c r="P98" i="11"/>
  <c r="AD97" i="11"/>
  <c r="AC97" i="11"/>
  <c r="AB97" i="11"/>
  <c r="S97" i="11"/>
  <c r="R97" i="11"/>
  <c r="P97" i="11"/>
  <c r="S96" i="11"/>
  <c r="R96" i="11"/>
  <c r="P96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S88" i="11"/>
  <c r="R88" i="11"/>
  <c r="P88" i="11"/>
  <c r="S87" i="11"/>
  <c r="R87" i="11"/>
  <c r="P87" i="11"/>
  <c r="AD86" i="11"/>
  <c r="AC86" i="11"/>
  <c r="AB86" i="11"/>
  <c r="S86" i="11"/>
  <c r="R86" i="11"/>
  <c r="P86" i="11"/>
  <c r="AD85" i="11"/>
  <c r="AC85" i="11"/>
  <c r="AB85" i="11"/>
  <c r="S85" i="11"/>
  <c r="R85" i="11"/>
  <c r="P85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D76" i="11"/>
  <c r="AC76" i="11"/>
  <c r="AB76" i="11"/>
  <c r="S76" i="11"/>
  <c r="R76" i="11"/>
  <c r="P76" i="11"/>
  <c r="AD75" i="11"/>
  <c r="AC75" i="11"/>
  <c r="AB75" i="11"/>
  <c r="S75" i="11"/>
  <c r="R75" i="11"/>
  <c r="P75" i="11"/>
  <c r="AC74" i="11"/>
  <c r="AB74" i="11"/>
  <c r="S74" i="11"/>
  <c r="R74" i="11"/>
  <c r="P74" i="11"/>
  <c r="AC72" i="11"/>
  <c r="AB72" i="11"/>
  <c r="S72" i="11"/>
  <c r="R72" i="11"/>
  <c r="AD70" i="11"/>
  <c r="AC70" i="11"/>
  <c r="AB70" i="11"/>
  <c r="S70" i="11"/>
  <c r="R70" i="11"/>
  <c r="P70" i="11"/>
  <c r="AD66" i="11"/>
  <c r="AC66" i="11"/>
  <c r="AB66" i="11"/>
  <c r="S66" i="11"/>
  <c r="R66" i="11"/>
  <c r="P66" i="11"/>
  <c r="AD65" i="11"/>
  <c r="AC65" i="11"/>
  <c r="AB65" i="11"/>
  <c r="S65" i="11"/>
  <c r="R65" i="11"/>
  <c r="P65" i="11"/>
  <c r="AD64" i="11"/>
  <c r="AC64" i="11"/>
  <c r="AB64" i="11"/>
  <c r="S64" i="11"/>
  <c r="R64" i="11"/>
  <c r="P64" i="11"/>
  <c r="AD62" i="11"/>
  <c r="AC62" i="11"/>
  <c r="AB62" i="11"/>
  <c r="S62" i="11"/>
  <c r="R62" i="11"/>
  <c r="P62" i="11"/>
  <c r="AD63" i="11"/>
  <c r="AC63" i="11"/>
  <c r="AB63" i="11"/>
  <c r="S63" i="11"/>
  <c r="R63" i="11"/>
  <c r="P63" i="11"/>
  <c r="AD61" i="11"/>
  <c r="AC61" i="11"/>
  <c r="AB61" i="11"/>
  <c r="S61" i="11"/>
  <c r="R61" i="11"/>
  <c r="P6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C69" i="11"/>
  <c r="AB69" i="11"/>
  <c r="R69" i="11"/>
  <c r="P69" i="11"/>
  <c r="AD58" i="11"/>
  <c r="AC58" i="11"/>
  <c r="AB58" i="11"/>
  <c r="S58" i="11"/>
  <c r="R58" i="11"/>
  <c r="P58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161" i="11"/>
  <c r="AC161" i="11"/>
  <c r="AB161" i="11"/>
  <c r="S161" i="11"/>
  <c r="R161" i="11"/>
  <c r="P161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6" i="11"/>
  <c r="AC36" i="11"/>
  <c r="AB36" i="11"/>
  <c r="S36" i="11"/>
  <c r="R36" i="11"/>
  <c r="P36" i="11"/>
  <c r="AD35" i="11"/>
  <c r="AC35" i="11"/>
  <c r="AB35" i="11"/>
  <c r="S35" i="11"/>
  <c r="R35" i="11"/>
  <c r="P35" i="11"/>
  <c r="AD31" i="11"/>
  <c r="AC31" i="11"/>
  <c r="AB31" i="11"/>
  <c r="S31" i="11"/>
  <c r="R31" i="11"/>
  <c r="P31" i="11"/>
  <c r="AC34" i="11"/>
  <c r="AB34" i="11"/>
  <c r="S34" i="11"/>
  <c r="R34" i="11"/>
  <c r="P34" i="11"/>
  <c r="AD30" i="11"/>
  <c r="AC30" i="11"/>
  <c r="AB30" i="11"/>
  <c r="S30" i="11"/>
  <c r="R30" i="11"/>
  <c r="P30" i="11"/>
  <c r="AD29" i="11"/>
  <c r="AC29" i="11"/>
  <c r="AB29" i="11"/>
  <c r="S29" i="11"/>
  <c r="R29" i="11"/>
  <c r="P29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AD23" i="11"/>
  <c r="AC23" i="11"/>
  <c r="AB23" i="11"/>
  <c r="S23" i="11"/>
  <c r="R23" i="11"/>
  <c r="P23" i="11"/>
  <c r="AD22" i="11"/>
  <c r="AC22" i="11"/>
  <c r="AB22" i="11"/>
  <c r="S22" i="11"/>
  <c r="R22" i="11"/>
  <c r="P22" i="11"/>
  <c r="S21" i="11"/>
  <c r="R21" i="11"/>
  <c r="P21" i="11"/>
  <c r="AD20" i="11"/>
  <c r="AC20" i="11"/>
  <c r="AB20" i="11"/>
  <c r="S20" i="11"/>
  <c r="R20" i="11"/>
  <c r="P20" i="11"/>
  <c r="AD19" i="11"/>
  <c r="AC19" i="11"/>
  <c r="AB19" i="11"/>
  <c r="S19" i="11"/>
  <c r="R19" i="11"/>
  <c r="P19" i="11"/>
  <c r="AD17" i="11"/>
  <c r="AC17" i="11"/>
  <c r="S17" i="11"/>
  <c r="R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1" i="11"/>
  <c r="AC11" i="11"/>
  <c r="AB11" i="11"/>
  <c r="S11" i="11"/>
  <c r="R11" i="11"/>
  <c r="P11" i="11"/>
  <c r="AD10" i="11"/>
  <c r="AC10" i="11"/>
  <c r="AB10" i="11"/>
  <c r="S10" i="11"/>
  <c r="R10" i="11"/>
  <c r="P10" i="11"/>
  <c r="AD8" i="11"/>
  <c r="AC8" i="11"/>
  <c r="AB8" i="11"/>
  <c r="S8" i="11"/>
  <c r="R8" i="11"/>
  <c r="P8" i="11"/>
  <c r="U6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V6" i="11" l="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6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X89" i="12" a="1"/>
  <c r="U72" i="12" a="1"/>
  <c r="X71" i="12" a="1"/>
  <c r="W120" i="12" a="1"/>
  <c r="V69" i="12" a="1"/>
  <c r="X76" i="12" a="1"/>
  <c r="Y83" i="12" a="1"/>
  <c r="Z35" i="12" a="1"/>
  <c r="U159" i="12" a="1"/>
  <c r="V94" i="12" a="1"/>
  <c r="U82" i="12" a="1"/>
  <c r="X111" i="12" a="1"/>
  <c r="X292" i="12" a="1"/>
  <c r="X36" i="12" a="1"/>
  <c r="T64" i="12" a="1"/>
  <c r="X9" i="12" a="1"/>
  <c r="U77" i="12" a="1"/>
  <c r="V35" i="12" a="1"/>
  <c r="V292" i="12" a="1"/>
  <c r="Y76" i="12" a="1"/>
  <c r="Y98" i="12" a="1"/>
  <c r="X86" i="12" a="1"/>
  <c r="T97" i="12" a="1"/>
  <c r="U120" i="12" a="1"/>
  <c r="Z159" i="12" a="1"/>
  <c r="W75" i="12" a="1"/>
  <c r="U89" i="12" a="1"/>
  <c r="V76" i="12" a="1"/>
  <c r="AA292" i="12" a="1"/>
  <c r="V92" i="12" a="1"/>
  <c r="V81" i="12" a="1"/>
  <c r="X79" i="12" a="1"/>
  <c r="U93" i="12" a="1"/>
  <c r="W97" i="12" a="1"/>
  <c r="X98" i="12" a="1"/>
  <c r="T159" i="12" a="1"/>
  <c r="T70" i="12" a="1"/>
  <c r="Y9" i="12" a="1"/>
  <c r="U81" i="12" a="1"/>
  <c r="Z98" i="12" a="1"/>
  <c r="Z9" i="12" a="1"/>
  <c r="Y79" i="12" a="1"/>
  <c r="U150" i="8" a="1"/>
  <c r="Y125" i="12" a="1"/>
  <c r="U292" i="12" a="1"/>
  <c r="U78" i="12" a="1"/>
  <c r="V97" i="12" a="1"/>
  <c r="W89" i="12" a="1"/>
  <c r="U68" i="12" a="1"/>
  <c r="V125" i="12" a="1"/>
  <c r="V85" i="12" a="1"/>
  <c r="T88" i="12" a="1"/>
  <c r="V72" i="12" a="1"/>
  <c r="W92" i="12" a="1"/>
  <c r="U97" i="12" a="1"/>
  <c r="W86" i="12" a="1"/>
  <c r="V63" i="12" a="1"/>
  <c r="T59" i="12" a="1"/>
  <c r="X82" i="12" a="1"/>
  <c r="T96" i="12" a="1"/>
  <c r="U79" i="12" a="1"/>
  <c r="W87" i="12" a="1"/>
  <c r="T89" i="12" a="1"/>
  <c r="V80" i="12" a="1"/>
  <c r="W121" i="12" a="1"/>
  <c r="Z111" i="12" a="1"/>
  <c r="U144" i="12" a="1"/>
  <c r="W81" i="12" a="1"/>
  <c r="X150" i="8" a="1"/>
  <c r="U92" i="12" a="1"/>
  <c r="X91" i="12" a="1"/>
  <c r="T293" i="12" a="1"/>
  <c r="T79" i="12" a="1"/>
  <c r="X159" i="12" a="1"/>
  <c r="T98" i="12" a="1"/>
  <c r="W66" i="12" a="1"/>
  <c r="W150" i="8" a="1"/>
  <c r="X35" i="12" a="1"/>
  <c r="Y154" i="12" a="1"/>
  <c r="T74" i="12" a="1"/>
  <c r="Y163" i="12" a="1"/>
  <c r="V78" i="12" a="1"/>
  <c r="T93" i="12" a="1"/>
  <c r="Y121" i="12" a="1"/>
  <c r="W74" i="12" a="1"/>
  <c r="U154" i="12" a="1"/>
  <c r="Z67" i="12" a="1"/>
  <c r="V95" i="12" a="1"/>
  <c r="U35" i="12" a="1"/>
  <c r="W163" i="12" a="1"/>
  <c r="U80" i="12" a="1"/>
  <c r="T81" i="12" a="1"/>
  <c r="Y87" i="12" a="1"/>
  <c r="T150" i="8" a="1"/>
  <c r="W95" i="12" a="1"/>
  <c r="W9" i="12" a="1"/>
  <c r="Z171" i="12" a="1"/>
  <c r="Z163" i="12" a="1"/>
  <c r="Z205" i="12" a="1"/>
  <c r="T72" i="12" a="1"/>
  <c r="T86" i="12" a="1"/>
  <c r="V75" i="12" a="1"/>
  <c r="X85" i="12" a="1"/>
  <c r="U70" i="12" a="1"/>
  <c r="T90" i="12" a="1"/>
  <c r="U76" i="12" a="1"/>
  <c r="V64" i="12" a="1"/>
  <c r="U105" i="12" a="1"/>
  <c r="U67" i="12" a="1"/>
  <c r="U75" i="12" a="1"/>
  <c r="U291" i="12" a="1"/>
  <c r="T78" i="12" a="1"/>
  <c r="V154" i="12" a="1"/>
  <c r="Y35" i="12" a="1"/>
  <c r="W84" i="12" a="1"/>
  <c r="T67" i="12" a="1"/>
  <c r="Y36" i="12" a="1"/>
  <c r="Z125" i="12" a="1"/>
  <c r="U36" i="12" a="1"/>
  <c r="V67" i="12" a="1"/>
  <c r="V82" i="12" a="1"/>
  <c r="X125" i="12" a="1"/>
  <c r="X94" i="12" a="1"/>
  <c r="W98" i="12" a="1"/>
  <c r="V59" i="12" a="1"/>
  <c r="V90" i="12" a="1"/>
  <c r="T163" i="12" a="1"/>
  <c r="V71" i="12" a="1"/>
  <c r="Z87" i="12" a="1"/>
  <c r="U98" i="12" a="1"/>
  <c r="W159" i="12" a="1"/>
  <c r="Z36" i="12" a="1"/>
  <c r="Y105" i="12" a="1"/>
  <c r="W105" i="12" a="1"/>
  <c r="W125" i="12" a="1"/>
  <c r="V83" i="12" a="1"/>
  <c r="T35" i="12" a="1"/>
  <c r="X67" i="12" a="1"/>
  <c r="T77" i="12" a="1"/>
  <c r="T36" i="12" a="1"/>
  <c r="V88" i="12" a="1"/>
  <c r="W85" i="12" a="1"/>
  <c r="T92" i="12" a="1"/>
  <c r="W154" i="12" a="1"/>
  <c r="T121" i="12" a="1"/>
  <c r="Y144" i="12" a="1"/>
  <c r="W83" i="12" a="1"/>
  <c r="U85" i="12" a="1"/>
  <c r="X154" i="12" a="1"/>
  <c r="X77" i="12" a="1"/>
  <c r="U96" i="12" a="1"/>
  <c r="U111" i="12" a="1"/>
  <c r="T291" i="12" a="1"/>
  <c r="V84" i="12" a="1"/>
  <c r="U88" i="12" a="1"/>
  <c r="T80" i="12" a="1"/>
  <c r="W111" i="12" a="1"/>
  <c r="Y104" i="12" a="1"/>
  <c r="T94" i="12" a="1"/>
  <c r="Y150" i="8" a="1"/>
  <c r="U71" i="12" a="1"/>
  <c r="Z105" i="12" a="1"/>
  <c r="Z72" i="12" a="1"/>
  <c r="T65" i="12" a="1"/>
  <c r="AA291" i="12" a="1"/>
  <c r="Z292" i="12" a="1"/>
  <c r="V87" i="12" a="1"/>
  <c r="U84" i="12" a="1"/>
  <c r="V74" i="12" a="1"/>
  <c r="T66" i="12" a="1"/>
  <c r="W82" i="12" a="1"/>
  <c r="W96" i="12" a="1"/>
  <c r="U163" i="12" a="1"/>
  <c r="V77" i="12" a="1"/>
  <c r="X72" i="12" a="1"/>
  <c r="V144" i="12" a="1"/>
  <c r="X84" i="12" a="1"/>
  <c r="T85" i="12" a="1"/>
  <c r="V86" i="12" a="1"/>
  <c r="W35" i="12" a="1"/>
  <c r="V91" i="12" a="1"/>
  <c r="U64" i="12" a="1"/>
  <c r="X83" i="12" a="1"/>
  <c r="U91" i="12" a="1"/>
  <c r="T71" i="12" a="1"/>
  <c r="Z291" i="12" a="1"/>
  <c r="U65" i="12" a="1"/>
  <c r="X121" i="12" a="1"/>
  <c r="W144" i="12" a="1"/>
  <c r="T95" i="12" a="1"/>
  <c r="X63" i="12" a="1"/>
  <c r="V9" i="12" a="1"/>
  <c r="V120" i="12" a="1"/>
  <c r="U63" i="12" a="1"/>
  <c r="T125" i="12" a="1"/>
  <c r="Z104" i="12" a="1"/>
  <c r="U90" i="12" a="1"/>
  <c r="V121" i="12" a="1"/>
  <c r="X88" i="12" a="1"/>
  <c r="Z76" i="12" a="1"/>
  <c r="V36" i="12" a="1"/>
  <c r="Y292" i="12" a="1"/>
  <c r="T275" i="12" a="1"/>
  <c r="T292" i="12" a="1"/>
  <c r="V150" i="8" a="1"/>
  <c r="X90" i="12" a="1"/>
  <c r="T111" i="12" a="1"/>
  <c r="Y72" i="12" a="1"/>
  <c r="X93" i="12" a="1"/>
  <c r="T63" i="12" a="1"/>
  <c r="U73" i="12" a="1"/>
  <c r="W104" i="12" a="1"/>
  <c r="W65" i="12" a="1"/>
  <c r="T69" i="12" a="1"/>
  <c r="Y171" i="12" a="1"/>
  <c r="T83" i="12" a="1"/>
  <c r="T73" i="12" a="1"/>
  <c r="V70" i="12" a="1"/>
  <c r="T75" i="12" a="1"/>
  <c r="T87" i="12" a="1"/>
  <c r="V163" i="12" a="1"/>
  <c r="T9" i="12" a="1"/>
  <c r="X163" i="12" a="1"/>
  <c r="Y159" i="12" a="1"/>
  <c r="W292" i="12" a="1"/>
  <c r="W79" i="12" a="1"/>
  <c r="X70" i="12" a="1"/>
  <c r="V96" i="12" a="1"/>
  <c r="V105" i="12" a="1"/>
  <c r="T105" i="12" a="1"/>
  <c r="X120" i="12" a="1"/>
  <c r="V98" i="12" a="1"/>
  <c r="X80" i="12" a="1"/>
  <c r="U69" i="12" a="1"/>
  <c r="T82" i="12" a="1"/>
  <c r="Z154" i="12" a="1"/>
  <c r="T76" i="12" a="1"/>
  <c r="Z192" i="12" a="1"/>
  <c r="Y291" i="12" a="1"/>
  <c r="X75" i="12" a="1"/>
  <c r="Z150" i="8" a="1"/>
  <c r="W68" i="12" a="1"/>
  <c r="W36" i="12" a="1"/>
  <c r="U87" i="12" a="1"/>
  <c r="W69" i="12" a="1"/>
  <c r="Y205" i="12" a="1"/>
  <c r="W78" i="12" a="1"/>
  <c r="T68" i="12" a="1"/>
  <c r="W90" i="12" a="1"/>
  <c r="Z79" i="12" a="1"/>
  <c r="V68" i="12" a="1"/>
  <c r="U104" i="12" a="1"/>
  <c r="W93" i="12" a="1"/>
  <c r="U95" i="12" a="1"/>
  <c r="V89" i="12" a="1"/>
  <c r="U9" i="12" a="1"/>
  <c r="W70" i="12" a="1"/>
  <c r="U125" i="12" a="1"/>
  <c r="X291" i="12" a="1"/>
  <c r="X92" i="12" a="1"/>
  <c r="X104" i="12" a="1"/>
  <c r="T84" i="12" a="1"/>
  <c r="W73" i="12" a="1"/>
  <c r="W67" i="12" a="1"/>
  <c r="U86" i="12" a="1"/>
  <c r="W71" i="12" a="1"/>
  <c r="U121" i="12" a="1"/>
  <c r="Z121" i="12" a="1"/>
  <c r="T154" i="12" a="1"/>
  <c r="W76" i="12" a="1"/>
  <c r="W63" i="12" a="1"/>
  <c r="W88" i="12" a="1"/>
  <c r="Y192" i="12" a="1"/>
  <c r="U66" i="12" a="1"/>
  <c r="W80" i="12" a="1"/>
  <c r="T104" i="12" a="1"/>
  <c r="V291" i="12" a="1"/>
  <c r="T120" i="12" a="1"/>
  <c r="Y67" i="12" a="1"/>
  <c r="V159" i="12" a="1"/>
  <c r="V66" i="12" a="1"/>
  <c r="W291" i="12" a="1"/>
  <c r="X65" i="12" a="1"/>
  <c r="T91" i="12" a="1"/>
  <c r="Z83" i="12" a="1"/>
  <c r="X87" i="12" a="1"/>
  <c r="V93" i="12" a="1"/>
  <c r="X68" i="12" a="1"/>
  <c r="V111" i="12" a="1"/>
  <c r="Y84" i="12" a="1"/>
  <c r="X144" i="12" a="1"/>
  <c r="W72" i="12" a="1"/>
  <c r="X97" i="12" a="1"/>
  <c r="W91" i="12" a="1"/>
  <c r="U59" i="12" a="1"/>
  <c r="X81" i="12" a="1"/>
  <c r="W94" i="12" a="1"/>
  <c r="U83" i="12" a="1"/>
  <c r="V79" i="12" a="1"/>
  <c r="T144" i="12" a="1"/>
  <c r="V73" i="12" a="1"/>
  <c r="V65" i="12" a="1"/>
  <c r="X69" i="12" a="1"/>
  <c r="X74" i="12" a="1"/>
  <c r="Y111" i="12" a="1"/>
  <c r="U94" i="12" a="1"/>
  <c r="V104" i="12" a="1"/>
  <c r="W77" i="12" a="1"/>
  <c r="U74" i="12" a="1"/>
  <c r="X105" i="12" a="1"/>
  <c r="X95" i="12" a="1"/>
  <c r="T36" i="12" l="1"/>
  <c r="T35" i="12"/>
  <c r="W73" i="12"/>
  <c r="U76" i="12"/>
  <c r="W76" i="12"/>
  <c r="Y76" i="12"/>
  <c r="W86" i="12"/>
  <c r="V87" i="12"/>
  <c r="W95" i="12"/>
  <c r="V120" i="12"/>
  <c r="Z72" i="12"/>
  <c r="U59" i="12"/>
  <c r="Z67" i="12"/>
  <c r="W78" i="12"/>
  <c r="Z111" i="12"/>
  <c r="U85" i="12"/>
  <c r="Y144" i="12"/>
  <c r="U93" i="12"/>
  <c r="X63" i="12"/>
  <c r="W111" i="12"/>
  <c r="V63" i="12"/>
  <c r="Y67" i="12"/>
  <c r="V82" i="12"/>
  <c r="X68" i="12"/>
  <c r="V93" i="12"/>
  <c r="W68" i="12"/>
  <c r="U80" i="12"/>
  <c r="U77" i="12"/>
  <c r="Z76" i="12"/>
  <c r="Z105" i="12"/>
  <c r="U79" i="12"/>
  <c r="T73" i="12"/>
  <c r="Y192" i="12"/>
  <c r="T80" i="12"/>
  <c r="V75" i="12"/>
  <c r="X89" i="12"/>
  <c r="U35" i="12"/>
  <c r="U91" i="12"/>
  <c r="U86" i="12"/>
  <c r="T81" i="12"/>
  <c r="U69" i="12"/>
  <c r="Z87" i="12"/>
  <c r="V36" i="12"/>
  <c r="X36" i="12"/>
  <c r="V104" i="12"/>
  <c r="V74" i="12"/>
  <c r="T159" i="12"/>
  <c r="V76" i="12"/>
  <c r="X69" i="12"/>
  <c r="X84" i="12"/>
  <c r="T87" i="12"/>
  <c r="W91" i="12"/>
  <c r="T90" i="12"/>
  <c r="T154" i="12"/>
  <c r="W82" i="12"/>
  <c r="T150" i="8"/>
  <c r="AE150" i="8" s="1"/>
  <c r="V163" i="12"/>
  <c r="V79" i="12"/>
  <c r="T83" i="12"/>
  <c r="V144" i="12"/>
  <c r="T71" i="12"/>
  <c r="Z154" i="12"/>
  <c r="X67" i="12"/>
  <c r="V92" i="12"/>
  <c r="V78" i="12"/>
  <c r="X104" i="12"/>
  <c r="V88" i="12"/>
  <c r="T70" i="12"/>
  <c r="X292" i="12"/>
  <c r="AI292" i="12" s="1"/>
  <c r="V81" i="12"/>
  <c r="U71" i="12"/>
  <c r="W291" i="12"/>
  <c r="AH291" i="12" s="1"/>
  <c r="Y9" i="12"/>
  <c r="U90" i="12"/>
  <c r="T89" i="12"/>
  <c r="T63" i="12"/>
  <c r="W70" i="12"/>
  <c r="X79" i="12"/>
  <c r="W159" i="12"/>
  <c r="AI96" i="12"/>
  <c r="X75" i="12"/>
  <c r="T74" i="12"/>
  <c r="U92" i="12"/>
  <c r="W63" i="12"/>
  <c r="X111" i="12"/>
  <c r="V80" i="12"/>
  <c r="T91" i="12"/>
  <c r="Z163" i="12"/>
  <c r="X87" i="12"/>
  <c r="Z291" i="12"/>
  <c r="AK291" i="12" s="1"/>
  <c r="T67" i="12"/>
  <c r="X121" i="12"/>
  <c r="W154" i="12"/>
  <c r="X92" i="12"/>
  <c r="W144" i="12"/>
  <c r="W292" i="12"/>
  <c r="AH292" i="12" s="1"/>
  <c r="V98" i="12"/>
  <c r="U82" i="12"/>
  <c r="T97" i="12"/>
  <c r="Z171" i="12"/>
  <c r="T98" i="12"/>
  <c r="X90" i="12"/>
  <c r="V121" i="12"/>
  <c r="T95" i="12"/>
  <c r="T66" i="12"/>
  <c r="V154" i="12"/>
  <c r="T105" i="12"/>
  <c r="W67" i="12"/>
  <c r="X71" i="12"/>
  <c r="X9" i="12"/>
  <c r="X76" i="12"/>
  <c r="W96" i="12"/>
  <c r="X291" i="12"/>
  <c r="AI291" i="12" s="1"/>
  <c r="U75" i="12"/>
  <c r="T78" i="12"/>
  <c r="Z192" i="12"/>
  <c r="T82" i="12"/>
  <c r="V70" i="12"/>
  <c r="T59" i="12"/>
  <c r="W125" i="12"/>
  <c r="T84" i="12"/>
  <c r="V67" i="12"/>
  <c r="T76" i="12"/>
  <c r="T92" i="12"/>
  <c r="U97" i="12"/>
  <c r="Z83" i="12"/>
  <c r="X95" i="12"/>
  <c r="X94" i="12"/>
  <c r="U84" i="12"/>
  <c r="Z9" i="12"/>
  <c r="Y83" i="12"/>
  <c r="V291" i="12"/>
  <c r="AG291" i="12" s="1"/>
  <c r="Y154" i="12"/>
  <c r="U74" i="12"/>
  <c r="T104" i="12"/>
  <c r="U125" i="12"/>
  <c r="W88" i="12"/>
  <c r="V35" i="12"/>
  <c r="T68" i="12"/>
  <c r="U36" i="12"/>
  <c r="T72" i="12"/>
  <c r="U83" i="12"/>
  <c r="W83" i="12"/>
  <c r="X80" i="12"/>
  <c r="X105" i="12"/>
  <c r="X93" i="12"/>
  <c r="Y125" i="12"/>
  <c r="W35" i="12"/>
  <c r="X72" i="12"/>
  <c r="V71" i="12"/>
  <c r="Y104" i="12"/>
  <c r="V95" i="12"/>
  <c r="W163" i="12"/>
  <c r="Z150" i="8"/>
  <c r="M150" i="8" s="1"/>
  <c r="W75" i="12"/>
  <c r="X150" i="8"/>
  <c r="AI150" i="8" s="1"/>
  <c r="Y35" i="12"/>
  <c r="T121" i="12"/>
  <c r="Y72" i="12"/>
  <c r="T291" i="12"/>
  <c r="G291" i="12" s="1"/>
  <c r="T9" i="12"/>
  <c r="AI78" i="12"/>
  <c r="X91" i="12"/>
  <c r="U150" i="8"/>
  <c r="T65" i="12"/>
  <c r="U105" i="12"/>
  <c r="V91" i="12"/>
  <c r="X144" i="12"/>
  <c r="W79" i="12"/>
  <c r="W94" i="12"/>
  <c r="U104" i="12"/>
  <c r="W36" i="12"/>
  <c r="X74" i="12"/>
  <c r="T275" i="12"/>
  <c r="AE275" i="12" s="1"/>
  <c r="Y205" i="12"/>
  <c r="U144" i="12"/>
  <c r="Y111" i="12"/>
  <c r="V65" i="12"/>
  <c r="T125" i="12"/>
  <c r="V90" i="12"/>
  <c r="Y159" i="12"/>
  <c r="T144" i="12"/>
  <c r="Y121" i="12"/>
  <c r="G192" i="12"/>
  <c r="I192" i="12" s="1"/>
  <c r="K192" i="12" s="1"/>
  <c r="V105" i="12"/>
  <c r="V83" i="12"/>
  <c r="Y36" i="12"/>
  <c r="W92" i="12"/>
  <c r="U98" i="12"/>
  <c r="W120" i="12"/>
  <c r="V73" i="12"/>
  <c r="T77" i="12"/>
  <c r="U63" i="12"/>
  <c r="W97" i="12"/>
  <c r="V84" i="12"/>
  <c r="W80" i="12"/>
  <c r="Y98" i="12"/>
  <c r="U64" i="12"/>
  <c r="T69" i="12"/>
  <c r="V72" i="12"/>
  <c r="V59" i="12"/>
  <c r="T79" i="12"/>
  <c r="X82" i="12"/>
  <c r="X120" i="12"/>
  <c r="T293" i="12"/>
  <c r="AE293" i="12" s="1"/>
  <c r="Y291" i="12"/>
  <c r="AJ291" i="12" s="1"/>
  <c r="Y171" i="12"/>
  <c r="V159" i="12"/>
  <c r="T93" i="12"/>
  <c r="X88" i="12"/>
  <c r="X98" i="12"/>
  <c r="U66" i="12"/>
  <c r="X81" i="12"/>
  <c r="V9" i="12"/>
  <c r="W72" i="12"/>
  <c r="X97" i="12"/>
  <c r="W77" i="12"/>
  <c r="V96" i="12"/>
  <c r="T163" i="12"/>
  <c r="W65" i="12"/>
  <c r="Z125" i="12"/>
  <c r="T292" i="12"/>
  <c r="G292" i="12" s="1"/>
  <c r="T96" i="12"/>
  <c r="U120" i="12"/>
  <c r="U67" i="12"/>
  <c r="W9" i="12"/>
  <c r="W89" i="12"/>
  <c r="X86" i="12"/>
  <c r="W104" i="12"/>
  <c r="W98" i="12"/>
  <c r="V97" i="12"/>
  <c r="W121" i="12"/>
  <c r="U111" i="12"/>
  <c r="V69" i="12"/>
  <c r="AG192" i="12"/>
  <c r="AH192" i="12"/>
  <c r="U88" i="12"/>
  <c r="T85" i="12"/>
  <c r="W90" i="12"/>
  <c r="AI192" i="12"/>
  <c r="U159" i="12"/>
  <c r="Y292" i="12"/>
  <c r="AJ292" i="12" s="1"/>
  <c r="W71" i="12"/>
  <c r="U292" i="12"/>
  <c r="H292" i="12" s="1"/>
  <c r="Y163" i="12"/>
  <c r="U9" i="12"/>
  <c r="AA291" i="12"/>
  <c r="AL291" i="12" s="1"/>
  <c r="U73" i="12"/>
  <c r="W66" i="12"/>
  <c r="Z36" i="12"/>
  <c r="X70" i="12"/>
  <c r="Z205" i="12"/>
  <c r="Y87" i="12"/>
  <c r="U70" i="12"/>
  <c r="X65" i="12"/>
  <c r="V77" i="12"/>
  <c r="U87" i="12"/>
  <c r="V66" i="12"/>
  <c r="U96" i="12"/>
  <c r="V89" i="12"/>
  <c r="W87" i="12"/>
  <c r="V94" i="12"/>
  <c r="X35" i="12"/>
  <c r="W69" i="12"/>
  <c r="U78" i="12"/>
  <c r="U94" i="12"/>
  <c r="AI66" i="12"/>
  <c r="T64" i="12"/>
  <c r="Z104" i="12"/>
  <c r="V68" i="12"/>
  <c r="W93" i="12"/>
  <c r="W74" i="12"/>
  <c r="W81" i="12"/>
  <c r="U163" i="12"/>
  <c r="Z159" i="12"/>
  <c r="U95" i="12"/>
  <c r="U89" i="12"/>
  <c r="V64" i="12"/>
  <c r="Z98" i="12"/>
  <c r="W105" i="12"/>
  <c r="Y79" i="12"/>
  <c r="V86" i="12"/>
  <c r="X159" i="12"/>
  <c r="U121" i="12"/>
  <c r="U154" i="12"/>
  <c r="V292" i="12"/>
  <c r="AG292" i="12" s="1"/>
  <c r="U291" i="12"/>
  <c r="H291" i="12" s="1"/>
  <c r="U72" i="12"/>
  <c r="Y105" i="12"/>
  <c r="X85" i="12"/>
  <c r="X163" i="12"/>
  <c r="V85" i="12"/>
  <c r="W150" i="8"/>
  <c r="J150" i="8" s="1"/>
  <c r="W84" i="12"/>
  <c r="Z121" i="12"/>
  <c r="U81" i="12"/>
  <c r="X83" i="12"/>
  <c r="W85" i="12"/>
  <c r="T75" i="12"/>
  <c r="U68" i="12"/>
  <c r="X154" i="12"/>
  <c r="U65" i="12"/>
  <c r="T120" i="12"/>
  <c r="Y84" i="12"/>
  <c r="T86" i="12"/>
  <c r="X125" i="12"/>
  <c r="T88" i="12"/>
  <c r="T94" i="12"/>
  <c r="AA292" i="12"/>
  <c r="AL292" i="12" s="1"/>
  <c r="Z292" i="12"/>
  <c r="AK292" i="12" s="1"/>
  <c r="V125" i="12"/>
  <c r="AI73" i="12"/>
  <c r="Y150" i="8"/>
  <c r="L150" i="8" s="1"/>
  <c r="Z35" i="12"/>
  <c r="Z79" i="12"/>
  <c r="V150" i="8"/>
  <c r="AG150" i="8" s="1"/>
  <c r="V111" i="12"/>
  <c r="X77" i="12"/>
  <c r="T111" i="12"/>
  <c r="X6" i="11"/>
  <c r="G90" i="10"/>
  <c r="H90" i="10"/>
  <c r="I90" i="10"/>
  <c r="J90" i="10"/>
  <c r="K90" i="10"/>
  <c r="L90" i="10"/>
  <c r="M90" i="10"/>
  <c r="P90" i="10"/>
  <c r="V93" i="13" a="1"/>
  <c r="V67" i="13" a="1"/>
  <c r="Z35" i="13" a="1"/>
  <c r="X89" i="13" a="1"/>
  <c r="T90" i="13" a="1"/>
  <c r="V170" i="13" a="1"/>
  <c r="U104" i="13" a="1"/>
  <c r="X159" i="13" a="1"/>
  <c r="T77" i="13" a="1"/>
  <c r="V76" i="13" a="1"/>
  <c r="Y125" i="13" a="1"/>
  <c r="X83" i="13" a="1"/>
  <c r="T66" i="13" a="1"/>
  <c r="U78" i="13" a="1"/>
  <c r="V72" i="13" a="1"/>
  <c r="X163" i="13" a="1"/>
  <c r="Z163" i="13" a="1"/>
  <c r="Y105" i="13" a="1"/>
  <c r="X74" i="13" a="1"/>
  <c r="T91" i="13" a="1"/>
  <c r="V105" i="13" a="1"/>
  <c r="W78" i="13" a="1"/>
  <c r="T120" i="13" a="1"/>
  <c r="X82" i="13" a="1"/>
  <c r="U111" i="13" a="1"/>
  <c r="Z204" i="13" a="1"/>
  <c r="T204" i="13" a="1"/>
  <c r="U91" i="13" a="1"/>
  <c r="W184" i="13" a="1"/>
  <c r="V144" i="13" a="1"/>
  <c r="Y204" i="13" a="1"/>
  <c r="X65" i="13" a="1"/>
  <c r="Z191" i="13" a="1"/>
  <c r="X184" i="13" a="1"/>
  <c r="U67" i="13" a="1"/>
  <c r="X81" i="13" a="1"/>
  <c r="Z76" i="13" a="1"/>
  <c r="U74" i="13" a="1"/>
  <c r="T9" i="13" a="1"/>
  <c r="V85" i="13" a="1"/>
  <c r="T87" i="13" a="1"/>
  <c r="Z121" i="13" a="1"/>
  <c r="X204" i="13" a="1"/>
  <c r="X63" i="13" a="1"/>
  <c r="W74" i="13" a="1"/>
  <c r="T68" i="13" a="1"/>
  <c r="Y72" i="13" a="1"/>
  <c r="X98" i="13" a="1"/>
  <c r="X9" i="13" a="1"/>
  <c r="Z72" i="13" a="1"/>
  <c r="X92" i="13" a="1"/>
  <c r="X84" i="13" a="1"/>
  <c r="X77" i="13" a="1"/>
  <c r="T94" i="13" a="1"/>
  <c r="U170" i="13" a="1"/>
  <c r="T36" i="13" a="1"/>
  <c r="W67" i="13" a="1"/>
  <c r="W144" i="13" a="1"/>
  <c r="T71" i="13" a="1"/>
  <c r="T74" i="13" a="1"/>
  <c r="U81" i="13" a="1"/>
  <c r="V98" i="13" a="1"/>
  <c r="W92" i="13" a="1"/>
  <c r="Z111" i="13" a="1"/>
  <c r="U36" i="13" a="1"/>
  <c r="X71" i="13" a="1"/>
  <c r="X72" i="13" a="1"/>
  <c r="W68" i="13" a="1"/>
  <c r="X87" i="13" a="1"/>
  <c r="V36" i="13" a="1"/>
  <c r="U64" i="13" a="1"/>
  <c r="V64" i="13" a="1"/>
  <c r="Z67" i="13" a="1"/>
  <c r="Z98" i="13" a="1"/>
  <c r="Z79" i="13" a="1"/>
  <c r="Z105" i="13" a="1"/>
  <c r="U35" i="13" a="1"/>
  <c r="W96" i="13" a="1"/>
  <c r="T184" i="13" a="1"/>
  <c r="Z170" i="13" a="1"/>
  <c r="X120" i="13" a="1"/>
  <c r="Y121" i="13" a="1"/>
  <c r="W98" i="13" a="1"/>
  <c r="X85" i="13" a="1"/>
  <c r="Z83" i="13" a="1"/>
  <c r="W159" i="13" a="1"/>
  <c r="V94" i="13" a="1"/>
  <c r="V90" i="13" a="1"/>
  <c r="W97" i="13" a="1"/>
  <c r="Z125" i="13" a="1"/>
  <c r="T73" i="13" a="1"/>
  <c r="T160" i="10" a="1"/>
  <c r="T105" i="13" a="1"/>
  <c r="V82" i="13" a="1"/>
  <c r="Y144" i="13" a="1"/>
  <c r="W88" i="13" a="1"/>
  <c r="T81" i="13" a="1"/>
  <c r="W204" i="13" a="1"/>
  <c r="U89" i="13" a="1"/>
  <c r="W35" i="13" a="1"/>
  <c r="V81" i="13" a="1"/>
  <c r="U85" i="13" a="1"/>
  <c r="U154" i="13" a="1"/>
  <c r="U159" i="13" a="1"/>
  <c r="X69" i="13" a="1"/>
  <c r="U120" i="13" a="1"/>
  <c r="V154" i="13" a="1"/>
  <c r="X70" i="13" a="1"/>
  <c r="W73" i="13" a="1"/>
  <c r="W84" i="13" a="1"/>
  <c r="X93" i="13" a="1"/>
  <c r="T89" i="13" a="1"/>
  <c r="V92" i="13" a="1"/>
  <c r="Y67" i="13" a="1"/>
  <c r="W66" i="13" a="1"/>
  <c r="Y84" i="13" a="1"/>
  <c r="U69" i="13" a="1"/>
  <c r="Y87" i="13" a="1"/>
  <c r="W163" i="13" a="1"/>
  <c r="T83" i="13" a="1"/>
  <c r="V88" i="13" a="1"/>
  <c r="V83" i="13" a="1"/>
  <c r="T92" i="13" a="1"/>
  <c r="T76" i="13" a="1"/>
  <c r="U95" i="13" a="1"/>
  <c r="V69" i="13" a="1"/>
  <c r="W86" i="13" a="1"/>
  <c r="Z104" i="13" a="1"/>
  <c r="V87" i="13" a="1"/>
  <c r="U163" i="13" a="1"/>
  <c r="U125" i="13" a="1"/>
  <c r="X68" i="13" a="1"/>
  <c r="W65" i="13" a="1"/>
  <c r="Z87" i="13" a="1"/>
  <c r="Z154" i="13" a="1"/>
  <c r="T70" i="13" a="1"/>
  <c r="X125" i="13" a="1"/>
  <c r="W89" i="13" a="1"/>
  <c r="T170" i="13" a="1"/>
  <c r="W80" i="13" a="1"/>
  <c r="V73" i="13" a="1"/>
  <c r="X144" i="13" a="1"/>
  <c r="U71" i="13" a="1"/>
  <c r="X90" i="13" a="1"/>
  <c r="U66" i="13" a="1"/>
  <c r="W154" i="13" a="1"/>
  <c r="U87" i="13" a="1"/>
  <c r="U84" i="13" a="1"/>
  <c r="X79" i="13" a="1"/>
  <c r="W85" i="13" a="1"/>
  <c r="V9" i="13" a="1"/>
  <c r="W120" i="13" a="1"/>
  <c r="U96" i="13" a="1"/>
  <c r="V65" i="13" a="1"/>
  <c r="V59" i="13" a="1"/>
  <c r="U98" i="13" a="1"/>
  <c r="X88" i="13" a="1"/>
  <c r="X111" i="13" a="1"/>
  <c r="T35" i="13" a="1"/>
  <c r="Y9" i="13" a="1"/>
  <c r="T75" i="13" a="1"/>
  <c r="W71" i="13" a="1"/>
  <c r="Y154" i="13" a="1"/>
  <c r="V86" i="13" a="1"/>
  <c r="Y98" i="13" a="1"/>
  <c r="Y111" i="13" a="1"/>
  <c r="Z9" i="13" a="1"/>
  <c r="U9" i="13" a="1"/>
  <c r="X75" i="13" a="1"/>
  <c r="W121" i="13" a="1"/>
  <c r="W36" i="13" a="1"/>
  <c r="V66" i="13" a="1"/>
  <c r="T79" i="13" a="1"/>
  <c r="Y83" i="13" a="1"/>
  <c r="V68" i="13" a="1"/>
  <c r="T82" i="13" a="1"/>
  <c r="Y104" i="13" a="1"/>
  <c r="U72" i="13" a="1"/>
  <c r="T72" i="13" a="1"/>
  <c r="U184" i="13" a="1"/>
  <c r="W94" i="13" a="1"/>
  <c r="W95" i="13" a="1"/>
  <c r="W87" i="13" a="1"/>
  <c r="W77" i="13" a="1"/>
  <c r="V125" i="13" a="1"/>
  <c r="Y159" i="13" a="1"/>
  <c r="V35" i="13" a="1"/>
  <c r="X36" i="13" a="1"/>
  <c r="V104" i="13" a="1"/>
  <c r="T144" i="13" a="1"/>
  <c r="V71" i="13" a="1"/>
  <c r="U73" i="13" a="1"/>
  <c r="W90" i="13" a="1"/>
  <c r="U97" i="13" a="1"/>
  <c r="V84" i="13" a="1"/>
  <c r="W69" i="13" a="1"/>
  <c r="U77" i="13" a="1"/>
  <c r="X105" i="13" a="1"/>
  <c r="W9" i="13" a="1"/>
  <c r="U86" i="13" a="1"/>
  <c r="Z36" i="13" a="1"/>
  <c r="V77" i="13" a="1"/>
  <c r="X76" i="13" a="1"/>
  <c r="X35" i="13" a="1"/>
  <c r="Y36" i="13" a="1"/>
  <c r="W81" i="13" a="1"/>
  <c r="U79" i="13" a="1"/>
  <c r="V78" i="13" a="1"/>
  <c r="V80" i="13" a="1"/>
  <c r="V70" i="13" a="1"/>
  <c r="U94" i="13" a="1"/>
  <c r="U68" i="13" a="1"/>
  <c r="T111" i="13" a="1"/>
  <c r="X94" i="13" a="1"/>
  <c r="T63" i="13" a="1"/>
  <c r="V91" i="13" a="1"/>
  <c r="U144" i="13" a="1"/>
  <c r="Y76" i="13" a="1"/>
  <c r="X95" i="13" a="1"/>
  <c r="T95" i="13" a="1"/>
  <c r="X67" i="13" a="1"/>
  <c r="W170" i="13" a="1"/>
  <c r="Y79" i="13" a="1"/>
  <c r="X80" i="13" a="1"/>
  <c r="V159" i="13" a="1"/>
  <c r="V184" i="13" a="1"/>
  <c r="T69" i="13" a="1"/>
  <c r="U75" i="13" a="1"/>
  <c r="U93" i="13" a="1"/>
  <c r="V95" i="13" a="1"/>
  <c r="V120" i="13" a="1"/>
  <c r="V74" i="13" a="1"/>
  <c r="U88" i="13" a="1"/>
  <c r="U204" i="13" a="1"/>
  <c r="T93" i="13" a="1"/>
  <c r="U80" i="13" a="1"/>
  <c r="X91" i="13" a="1"/>
  <c r="V204" i="13" a="1"/>
  <c r="W70" i="13" a="1"/>
  <c r="U121" i="13" a="1"/>
  <c r="U70" i="13" a="1"/>
  <c r="T84" i="13" a="1"/>
  <c r="W105" i="13" a="1"/>
  <c r="W82" i="13" a="1"/>
  <c r="X86" i="13" a="1"/>
  <c r="T59" i="13" a="1"/>
  <c r="W63" i="13" a="1"/>
  <c r="U76" i="13" a="1"/>
  <c r="V79" i="13" a="1"/>
  <c r="T96" i="13" a="1"/>
  <c r="T97" i="13" a="1"/>
  <c r="Y170" i="13" a="1"/>
  <c r="T86" i="13" a="1"/>
  <c r="T85" i="13" a="1"/>
  <c r="W104" i="13" a="1"/>
  <c r="Y191" i="13" a="1"/>
  <c r="T154" i="13" a="1"/>
  <c r="T67" i="13" a="1"/>
  <c r="W93" i="13" a="1"/>
  <c r="W76" i="13" a="1"/>
  <c r="V163" i="13" a="1"/>
  <c r="T125" i="13" a="1"/>
  <c r="W72" i="13" a="1"/>
  <c r="V121" i="13" a="1"/>
  <c r="T159" i="13" a="1"/>
  <c r="T88" i="13" a="1"/>
  <c r="Z159" i="13" a="1"/>
  <c r="U63" i="13" a="1"/>
  <c r="X170" i="13" a="1"/>
  <c r="W111" i="13" a="1"/>
  <c r="T65" i="13" a="1"/>
  <c r="X104" i="13" a="1"/>
  <c r="T121" i="13" a="1"/>
  <c r="T98" i="13" a="1"/>
  <c r="W91" i="13" a="1"/>
  <c r="U65" i="13" a="1"/>
  <c r="U90" i="13" a="1"/>
  <c r="T80" i="13" a="1"/>
  <c r="V75" i="13" a="1"/>
  <c r="V63" i="13" a="1"/>
  <c r="U83" i="13" a="1"/>
  <c r="V111" i="13" a="1"/>
  <c r="T78" i="13" a="1"/>
  <c r="X121" i="13" a="1"/>
  <c r="U92" i="13" a="1"/>
  <c r="X97" i="13" a="1"/>
  <c r="V89" i="13" a="1"/>
  <c r="Y163" i="13" a="1"/>
  <c r="X154" i="13" a="1"/>
  <c r="W79" i="13" a="1"/>
  <c r="U82" i="13" a="1"/>
  <c r="V139" i="7" a="1"/>
  <c r="W75" i="13" a="1"/>
  <c r="T104" i="13" a="1"/>
  <c r="T64" i="13" a="1"/>
  <c r="U105" i="13" a="1"/>
  <c r="Y35" i="13" a="1"/>
  <c r="U59" i="13" a="1"/>
  <c r="W125" i="13" a="1"/>
  <c r="V96" i="13" a="1"/>
  <c r="W83" i="13" a="1"/>
  <c r="V97" i="13" a="1"/>
  <c r="T163" i="13" a="1"/>
  <c r="X154" i="13" l="1"/>
  <c r="AI154" i="13" s="1"/>
  <c r="V71" i="13"/>
  <c r="AG71" i="13" s="1"/>
  <c r="Y191" i="13"/>
  <c r="V97" i="13"/>
  <c r="AG97" i="13" s="1"/>
  <c r="X91" i="13"/>
  <c r="AI91" i="13" s="1"/>
  <c r="V67" i="13"/>
  <c r="AG67" i="13" s="1"/>
  <c r="U170" i="13"/>
  <c r="X97" i="13"/>
  <c r="AI97" i="13" s="1"/>
  <c r="T104" i="13"/>
  <c r="W82" i="13"/>
  <c r="AH82" i="13" s="1"/>
  <c r="U98" i="13"/>
  <c r="Y144" i="13"/>
  <c r="AJ144" i="13" s="1"/>
  <c r="X159" i="13"/>
  <c r="AI159" i="13" s="1"/>
  <c r="X65" i="13"/>
  <c r="AI65" i="13" s="1"/>
  <c r="T88" i="13"/>
  <c r="W84" i="13"/>
  <c r="AH84" i="13" s="1"/>
  <c r="W105" i="13"/>
  <c r="AH105" i="13" s="1"/>
  <c r="U94" i="13"/>
  <c r="Z204" i="13"/>
  <c r="AK204" i="13" s="1"/>
  <c r="W90" i="13"/>
  <c r="AH90" i="13" s="1"/>
  <c r="U67" i="13"/>
  <c r="X98" i="13"/>
  <c r="AI98" i="13" s="1"/>
  <c r="U64" i="13"/>
  <c r="V105" i="13"/>
  <c r="AG105" i="13" s="1"/>
  <c r="U104" i="13"/>
  <c r="Y35" i="13"/>
  <c r="AJ35" i="13" s="1"/>
  <c r="X80" i="13"/>
  <c r="AI80" i="13" s="1"/>
  <c r="Z9" i="13"/>
  <c r="AK9" i="13" s="1"/>
  <c r="Z191" i="13"/>
  <c r="V121" i="13"/>
  <c r="AG121" i="13" s="1"/>
  <c r="T67" i="13"/>
  <c r="W70" i="13"/>
  <c r="AH70" i="13" s="1"/>
  <c r="V92" i="13"/>
  <c r="AG92" i="13" s="1"/>
  <c r="W204" i="13"/>
  <c r="AH204" i="13" s="1"/>
  <c r="T81" i="13"/>
  <c r="U80" i="13"/>
  <c r="Z67" i="13"/>
  <c r="AK67" i="13" s="1"/>
  <c r="V73" i="13"/>
  <c r="AG73" i="13" s="1"/>
  <c r="W111" i="13"/>
  <c r="AH111" i="13" s="1"/>
  <c r="W74" i="13"/>
  <c r="AH74" i="13" s="1"/>
  <c r="U125" i="13"/>
  <c r="W76" i="13"/>
  <c r="AH76" i="13" s="1"/>
  <c r="W83" i="13"/>
  <c r="AH83" i="13" s="1"/>
  <c r="U84" i="13"/>
  <c r="T78" i="13"/>
  <c r="X90" i="13"/>
  <c r="AI90" i="13" s="1"/>
  <c r="T63" i="13"/>
  <c r="X84" i="13"/>
  <c r="AI84" i="13" s="1"/>
  <c r="U86" i="13"/>
  <c r="U59" i="13"/>
  <c r="Z35" i="13"/>
  <c r="AK35" i="13" s="1"/>
  <c r="U96" i="13"/>
  <c r="X120" i="13"/>
  <c r="AI120" i="13" s="1"/>
  <c r="V184" i="13"/>
  <c r="AG184" i="13" s="1"/>
  <c r="W86" i="13"/>
  <c r="AH86" i="13" s="1"/>
  <c r="U68" i="13"/>
  <c r="Y163" i="13"/>
  <c r="AJ163" i="13" s="1"/>
  <c r="X82" i="13"/>
  <c r="AI82" i="13" s="1"/>
  <c r="U92" i="13"/>
  <c r="T73" i="13"/>
  <c r="T79" i="13"/>
  <c r="W35" i="13"/>
  <c r="AH35" i="13" s="1"/>
  <c r="T84" i="13"/>
  <c r="U204" i="13"/>
  <c r="W85" i="13"/>
  <c r="AH85" i="13" s="1"/>
  <c r="W71" i="13"/>
  <c r="AH71" i="13" s="1"/>
  <c r="W72" i="13"/>
  <c r="AH72" i="13" s="1"/>
  <c r="Y204" i="13"/>
  <c r="AJ204" i="13" s="1"/>
  <c r="Y125" i="13"/>
  <c r="U74" i="13"/>
  <c r="X92" i="13"/>
  <c r="AI92" i="13" s="1"/>
  <c r="U76" i="13"/>
  <c r="X83" i="13"/>
  <c r="AI83" i="13" s="1"/>
  <c r="Z104" i="13"/>
  <c r="AK104" i="13" s="1"/>
  <c r="V72" i="13"/>
  <c r="AG72" i="13" s="1"/>
  <c r="X125" i="13"/>
  <c r="AI125" i="13" s="1"/>
  <c r="Z98" i="13"/>
  <c r="AK98" i="13" s="1"/>
  <c r="U78" i="13"/>
  <c r="X70" i="13"/>
  <c r="AI70" i="13" s="1"/>
  <c r="T85" i="13"/>
  <c r="U120" i="13"/>
  <c r="X88" i="13"/>
  <c r="AI88" i="13" s="1"/>
  <c r="Y98" i="13"/>
  <c r="AJ98" i="13" s="1"/>
  <c r="W94" i="13"/>
  <c r="AH94" i="13" s="1"/>
  <c r="X67" i="13"/>
  <c r="AI67" i="13" s="1"/>
  <c r="W68" i="13"/>
  <c r="AH68" i="13" s="1"/>
  <c r="T111" i="13"/>
  <c r="T86" i="13"/>
  <c r="V85" i="13"/>
  <c r="AG85" i="13" s="1"/>
  <c r="V64" i="13"/>
  <c r="AG64" i="13" s="1"/>
  <c r="W69" i="13"/>
  <c r="AH69" i="13" s="1"/>
  <c r="Z36" i="13"/>
  <c r="AK36" i="13" s="1"/>
  <c r="U88" i="13"/>
  <c r="T96" i="13"/>
  <c r="T93" i="13"/>
  <c r="W80" i="13"/>
  <c r="AH80" i="13" s="1"/>
  <c r="Y121" i="13"/>
  <c r="AJ121" i="13" s="1"/>
  <c r="W79" i="13"/>
  <c r="AH79" i="13" s="1"/>
  <c r="W75" i="13"/>
  <c r="AH75" i="13" s="1"/>
  <c r="U83" i="13"/>
  <c r="X94" i="13"/>
  <c r="AI94" i="13" s="1"/>
  <c r="U75" i="13"/>
  <c r="T98" i="13"/>
  <c r="X87" i="13"/>
  <c r="AI87" i="13" s="1"/>
  <c r="T89" i="13"/>
  <c r="Z154" i="13"/>
  <c r="AK154" i="13" s="1"/>
  <c r="X69" i="13"/>
  <c r="AI69" i="13" s="1"/>
  <c r="U91" i="13"/>
  <c r="V93" i="13"/>
  <c r="AG93" i="13" s="1"/>
  <c r="W184" i="13"/>
  <c r="AH184" i="13" s="1"/>
  <c r="U9" i="13"/>
  <c r="V96" i="13"/>
  <c r="AG96" i="13" s="1"/>
  <c r="V65" i="13"/>
  <c r="AG65" i="13" s="1"/>
  <c r="W88" i="13"/>
  <c r="AH88" i="13" s="1"/>
  <c r="T76" i="13"/>
  <c r="W63" i="13"/>
  <c r="AH63" i="13" s="1"/>
  <c r="V163" i="13"/>
  <c r="AG163" i="13" s="1"/>
  <c r="Y111" i="13"/>
  <c r="AJ111" i="13" s="1"/>
  <c r="X63" i="13"/>
  <c r="AI63" i="13" s="1"/>
  <c r="U154" i="13"/>
  <c r="U87" i="13"/>
  <c r="U144" i="13"/>
  <c r="W67" i="13"/>
  <c r="AH67" i="13" s="1"/>
  <c r="T74" i="13"/>
  <c r="U79" i="13"/>
  <c r="X77" i="13"/>
  <c r="AI77" i="13" s="1"/>
  <c r="Y84" i="13"/>
  <c r="AJ84" i="13" s="1"/>
  <c r="X163" i="13"/>
  <c r="AI163" i="13" s="1"/>
  <c r="U89" i="13"/>
  <c r="X35" i="13"/>
  <c r="AI35" i="13" s="1"/>
  <c r="W66" i="13"/>
  <c r="AH66" i="13" s="1"/>
  <c r="V159" i="13"/>
  <c r="AG159" i="13" s="1"/>
  <c r="V84" i="13"/>
  <c r="AG84" i="13" s="1"/>
  <c r="T144" i="13"/>
  <c r="X144" i="13"/>
  <c r="AI144" i="13" s="1"/>
  <c r="T72" i="13"/>
  <c r="X95" i="13"/>
  <c r="AI95" i="13" s="1"/>
  <c r="Z170" i="13"/>
  <c r="AK170" i="13" s="1"/>
  <c r="Z163" i="13"/>
  <c r="AK163" i="13" s="1"/>
  <c r="U90" i="13"/>
  <c r="T71" i="13"/>
  <c r="V76" i="13"/>
  <c r="AG76" i="13" s="1"/>
  <c r="U35" i="13"/>
  <c r="X68" i="13"/>
  <c r="AI68" i="13" s="1"/>
  <c r="Z72" i="13"/>
  <c r="AK72" i="13" s="1"/>
  <c r="V111" i="13"/>
  <c r="AG111" i="13" s="1"/>
  <c r="T120" i="13"/>
  <c r="X85" i="13"/>
  <c r="AI85" i="13" s="1"/>
  <c r="U95" i="13"/>
  <c r="V94" i="13"/>
  <c r="AG94" i="13" s="1"/>
  <c r="U73" i="13"/>
  <c r="Z125" i="13"/>
  <c r="Y170" i="13"/>
  <c r="AJ170" i="13" s="1"/>
  <c r="W97" i="13"/>
  <c r="AH97" i="13" s="1"/>
  <c r="Y159" i="13"/>
  <c r="AJ159" i="13" s="1"/>
  <c r="V91" i="13"/>
  <c r="AG91" i="13" s="1"/>
  <c r="W163" i="13"/>
  <c r="AH163" i="13" s="1"/>
  <c r="U36" i="13"/>
  <c r="Z83" i="13"/>
  <c r="AK83" i="13" s="1"/>
  <c r="W96" i="13"/>
  <c r="AH96" i="13" s="1"/>
  <c r="T97" i="13"/>
  <c r="T91" i="13"/>
  <c r="Y9" i="13"/>
  <c r="AJ9" i="13" s="1"/>
  <c r="V144" i="13"/>
  <c r="AG144" i="13" s="1"/>
  <c r="T159" i="13"/>
  <c r="X89" i="13"/>
  <c r="AI89" i="13" s="1"/>
  <c r="V82" i="13"/>
  <c r="AG82" i="13" s="1"/>
  <c r="V120" i="13"/>
  <c r="AG120" i="13" s="1"/>
  <c r="V170" i="13"/>
  <c r="AG170" i="13" s="1"/>
  <c r="Y105" i="13"/>
  <c r="AJ105" i="13" s="1"/>
  <c r="Z159" i="13"/>
  <c r="AK159" i="13" s="1"/>
  <c r="W87" i="13"/>
  <c r="AH87" i="13" s="1"/>
  <c r="V69" i="13"/>
  <c r="AG69" i="13" s="1"/>
  <c r="U63" i="13"/>
  <c r="V90" i="13"/>
  <c r="AG90" i="13" s="1"/>
  <c r="U105" i="13"/>
  <c r="V95" i="13"/>
  <c r="AG95" i="13" s="1"/>
  <c r="T68" i="13"/>
  <c r="U97" i="13"/>
  <c r="X76" i="13"/>
  <c r="AI76" i="13" s="1"/>
  <c r="U82" i="13"/>
  <c r="V80" i="13"/>
  <c r="AG80" i="13" s="1"/>
  <c r="T83" i="13"/>
  <c r="V74" i="13"/>
  <c r="AG74" i="13" s="1"/>
  <c r="V75" i="13"/>
  <c r="AG75" i="13" s="1"/>
  <c r="Y67" i="13"/>
  <c r="AJ67" i="13" s="1"/>
  <c r="W95" i="13"/>
  <c r="AH95" i="13" s="1"/>
  <c r="W65" i="13"/>
  <c r="AH65" i="13" s="1"/>
  <c r="Z79" i="13"/>
  <c r="AK79" i="13" s="1"/>
  <c r="U65" i="13"/>
  <c r="U72" i="13"/>
  <c r="U163" i="13"/>
  <c r="V89" i="13"/>
  <c r="AG89" i="13" s="1"/>
  <c r="W170" i="13"/>
  <c r="AH170" i="13" s="1"/>
  <c r="U111" i="13"/>
  <c r="T163" i="13"/>
  <c r="T77" i="13"/>
  <c r="T125" i="13"/>
  <c r="T65" i="13"/>
  <c r="Y104" i="13"/>
  <c r="AJ104" i="13" s="1"/>
  <c r="V35" i="13"/>
  <c r="AG35" i="13" s="1"/>
  <c r="T92" i="13"/>
  <c r="X9" i="13"/>
  <c r="AI9" i="13" s="1"/>
  <c r="V98" i="13"/>
  <c r="AG98" i="13" s="1"/>
  <c r="X111" i="13"/>
  <c r="AI111" i="13" s="1"/>
  <c r="U71" i="13"/>
  <c r="V79" i="13"/>
  <c r="AG79" i="13" s="1"/>
  <c r="V204" i="13"/>
  <c r="AG204" i="13" s="1"/>
  <c r="T80" i="13"/>
  <c r="V63" i="13"/>
  <c r="AG63" i="13" s="1"/>
  <c r="V87" i="13"/>
  <c r="AG87" i="13" s="1"/>
  <c r="W81" i="13"/>
  <c r="AH81" i="13" s="1"/>
  <c r="W121" i="13"/>
  <c r="AH121" i="13" s="1"/>
  <c r="X71" i="13"/>
  <c r="AI71" i="13" s="1"/>
  <c r="U184" i="13"/>
  <c r="V104" i="13"/>
  <c r="AG104" i="13" s="1"/>
  <c r="V66" i="13"/>
  <c r="AG66" i="13" s="1"/>
  <c r="W77" i="13"/>
  <c r="AH77" i="13" s="1"/>
  <c r="T204" i="13"/>
  <c r="X72" i="13"/>
  <c r="AI72" i="13" s="1"/>
  <c r="X184" i="13"/>
  <c r="AI184" i="13" s="1"/>
  <c r="V81" i="13"/>
  <c r="AG81" i="13" s="1"/>
  <c r="Y76" i="13"/>
  <c r="AJ76" i="13" s="1"/>
  <c r="T75" i="13"/>
  <c r="W93" i="13"/>
  <c r="AH93" i="13" s="1"/>
  <c r="W98" i="13"/>
  <c r="AH98" i="13" s="1"/>
  <c r="W120" i="13"/>
  <c r="AH120" i="13" s="1"/>
  <c r="W144" i="13"/>
  <c r="AH144" i="13" s="1"/>
  <c r="U93" i="13"/>
  <c r="V125" i="13"/>
  <c r="AG125" i="13" s="1"/>
  <c r="U121" i="13"/>
  <c r="V68" i="13"/>
  <c r="AG68" i="13" s="1"/>
  <c r="V77" i="13"/>
  <c r="AG77" i="13" s="1"/>
  <c r="W104" i="13"/>
  <c r="AH104" i="13" s="1"/>
  <c r="V59" i="13"/>
  <c r="AG59" i="13" s="1"/>
  <c r="T9" i="13"/>
  <c r="W125" i="13"/>
  <c r="AH125" i="13" s="1"/>
  <c r="T105" i="13"/>
  <c r="X75" i="13"/>
  <c r="AI75" i="13" s="1"/>
  <c r="T70" i="13"/>
  <c r="T154" i="13"/>
  <c r="X36" i="13"/>
  <c r="AI36" i="13" s="1"/>
  <c r="Z105" i="13"/>
  <c r="AK105" i="13" s="1"/>
  <c r="X86" i="13"/>
  <c r="AI86" i="13" s="1"/>
  <c r="V9" i="13"/>
  <c r="AG9" i="13" s="1"/>
  <c r="W92" i="13"/>
  <c r="AH92" i="13" s="1"/>
  <c r="X93" i="13"/>
  <c r="AI93" i="13" s="1"/>
  <c r="Y154" i="13"/>
  <c r="AJ154" i="13" s="1"/>
  <c r="T59" i="13"/>
  <c r="V154" i="13"/>
  <c r="AG154" i="13" s="1"/>
  <c r="W154" i="13"/>
  <c r="AH154" i="13" s="1"/>
  <c r="V88" i="13"/>
  <c r="AG88" i="13" s="1"/>
  <c r="T90" i="13"/>
  <c r="V36" i="13"/>
  <c r="AG36" i="13" s="1"/>
  <c r="Z76" i="13"/>
  <c r="AK76" i="13" s="1"/>
  <c r="U85" i="13"/>
  <c r="W73" i="13"/>
  <c r="AH73" i="13" s="1"/>
  <c r="U81" i="13"/>
  <c r="V86" i="13"/>
  <c r="AG86" i="13" s="1"/>
  <c r="T64" i="13"/>
  <c r="U70" i="13"/>
  <c r="U159" i="13"/>
  <c r="W89" i="13"/>
  <c r="AH89" i="13" s="1"/>
  <c r="X81" i="13"/>
  <c r="AI81" i="13" s="1"/>
  <c r="T69" i="13"/>
  <c r="Y36" i="13"/>
  <c r="AJ36" i="13" s="1"/>
  <c r="X74" i="13"/>
  <c r="AI74" i="13" s="1"/>
  <c r="Y72" i="13"/>
  <c r="AJ72" i="13" s="1"/>
  <c r="X204" i="13"/>
  <c r="AI204" i="13" s="1"/>
  <c r="V70" i="13"/>
  <c r="AG70" i="13" s="1"/>
  <c r="T66" i="13"/>
  <c r="T184" i="13"/>
  <c r="W159" i="13"/>
  <c r="AH159" i="13" s="1"/>
  <c r="X104" i="13"/>
  <c r="AI104" i="13" s="1"/>
  <c r="W91" i="13"/>
  <c r="AH91" i="13" s="1"/>
  <c r="Z87" i="13"/>
  <c r="AK87" i="13" s="1"/>
  <c r="X170" i="13"/>
  <c r="AI170" i="13" s="1"/>
  <c r="Z111" i="13"/>
  <c r="AK111" i="13" s="1"/>
  <c r="T35" i="13"/>
  <c r="T94" i="13"/>
  <c r="Z121" i="13"/>
  <c r="AK121" i="13" s="1"/>
  <c r="Y79" i="13"/>
  <c r="AJ79" i="13" s="1"/>
  <c r="Y87" i="13"/>
  <c r="AJ87" i="13" s="1"/>
  <c r="W9" i="13"/>
  <c r="AH9" i="13" s="1"/>
  <c r="U66" i="13"/>
  <c r="T170" i="13"/>
  <c r="V83" i="13"/>
  <c r="AG83" i="13" s="1"/>
  <c r="W36" i="13"/>
  <c r="AH36" i="13" s="1"/>
  <c r="T121" i="13"/>
  <c r="X105" i="13"/>
  <c r="AI105" i="13" s="1"/>
  <c r="Y83" i="13"/>
  <c r="AJ83" i="13" s="1"/>
  <c r="T82" i="13"/>
  <c r="T95" i="13"/>
  <c r="X121" i="13"/>
  <c r="AI121" i="13" s="1"/>
  <c r="X79" i="13"/>
  <c r="AI79" i="13" s="1"/>
  <c r="V78" i="13"/>
  <c r="AG78" i="13" s="1"/>
  <c r="T87" i="13"/>
  <c r="U69" i="13"/>
  <c r="U77" i="13"/>
  <c r="W78" i="13"/>
  <c r="AH78" i="13" s="1"/>
  <c r="T36" i="13"/>
  <c r="AH74" i="12"/>
  <c r="AJ111" i="12"/>
  <c r="AF171" i="12"/>
  <c r="AI97" i="12"/>
  <c r="G84" i="12"/>
  <c r="I84" i="12" s="1"/>
  <c r="K84" i="12" s="1"/>
  <c r="AH82" i="12"/>
  <c r="H93" i="12"/>
  <c r="J93" i="12" s="1"/>
  <c r="AH85" i="12"/>
  <c r="AG68" i="12"/>
  <c r="AH71" i="12"/>
  <c r="AG59" i="12"/>
  <c r="G9" i="12"/>
  <c r="I9" i="12" s="1"/>
  <c r="K9" i="12" s="1"/>
  <c r="M9" i="12" s="1"/>
  <c r="AF74" i="12"/>
  <c r="AI92" i="12"/>
  <c r="AI75" i="12"/>
  <c r="G154" i="12"/>
  <c r="I154" i="12" s="1"/>
  <c r="K154" i="12" s="1"/>
  <c r="M154" i="12" s="1"/>
  <c r="AK105" i="12"/>
  <c r="AI65" i="12"/>
  <c r="AH154" i="12"/>
  <c r="G90" i="12"/>
  <c r="I90" i="12" s="1"/>
  <c r="K90" i="12" s="1"/>
  <c r="AH73" i="12"/>
  <c r="AF81" i="12"/>
  <c r="AF159" i="12"/>
  <c r="AI81" i="12"/>
  <c r="AJ36" i="12"/>
  <c r="AJ72" i="12"/>
  <c r="AE66" i="12"/>
  <c r="AI104" i="12"/>
  <c r="AK111" i="12"/>
  <c r="AK121" i="12"/>
  <c r="G171" i="12"/>
  <c r="I171" i="12" s="1"/>
  <c r="K171" i="12" s="1"/>
  <c r="M171" i="12" s="1"/>
  <c r="AH36" i="12"/>
  <c r="AJ83" i="12"/>
  <c r="G95" i="12"/>
  <c r="I95" i="12" s="1"/>
  <c r="K95" i="12" s="1"/>
  <c r="AI79" i="12"/>
  <c r="AE36" i="12"/>
  <c r="AH105" i="12"/>
  <c r="H94" i="12"/>
  <c r="J94" i="12" s="1"/>
  <c r="AK205" i="12"/>
  <c r="AH90" i="12"/>
  <c r="H67" i="12"/>
  <c r="J67" i="12" s="1"/>
  <c r="L67" i="12" s="1"/>
  <c r="AI98" i="12"/>
  <c r="H64" i="12"/>
  <c r="AG105" i="12"/>
  <c r="H104" i="12"/>
  <c r="J104" i="12" s="1"/>
  <c r="L104" i="12" s="1"/>
  <c r="AJ35" i="12"/>
  <c r="AI80" i="12"/>
  <c r="AK9" i="12"/>
  <c r="AE67" i="12"/>
  <c r="AH70" i="12"/>
  <c r="AG92" i="12"/>
  <c r="AH205" i="12"/>
  <c r="G81" i="12"/>
  <c r="I81" i="12" s="1"/>
  <c r="K81" i="12" s="1"/>
  <c r="AF80" i="12"/>
  <c r="AK67" i="12"/>
  <c r="AI125" i="12"/>
  <c r="AK98" i="12"/>
  <c r="AF78" i="12"/>
  <c r="AI70" i="12"/>
  <c r="G85" i="12"/>
  <c r="I85" i="12" s="1"/>
  <c r="K85" i="12" s="1"/>
  <c r="H120" i="12"/>
  <c r="J120" i="12" s="1"/>
  <c r="AI88" i="12"/>
  <c r="AJ98" i="12"/>
  <c r="AH94" i="12"/>
  <c r="AH83" i="12"/>
  <c r="H84" i="12"/>
  <c r="J84" i="12" s="1"/>
  <c r="L84" i="12" s="1"/>
  <c r="AE78" i="12"/>
  <c r="AI90" i="12"/>
  <c r="G63" i="12"/>
  <c r="I63" i="12" s="1"/>
  <c r="K63" i="12" s="1"/>
  <c r="AI67" i="12"/>
  <c r="AI84" i="12"/>
  <c r="H86" i="12"/>
  <c r="J86" i="12" s="1"/>
  <c r="AH68" i="12"/>
  <c r="AF59" i="12"/>
  <c r="AG81" i="12"/>
  <c r="AI171" i="12"/>
  <c r="AI94" i="12"/>
  <c r="G89" i="12"/>
  <c r="I89" i="12" s="1"/>
  <c r="K89" i="12" s="1"/>
  <c r="AI69" i="12"/>
  <c r="H91" i="12"/>
  <c r="J91" i="12" s="1"/>
  <c r="AG93" i="12"/>
  <c r="AH185" i="12"/>
  <c r="AF68" i="12"/>
  <c r="AH77" i="12"/>
  <c r="AI63" i="12"/>
  <c r="AH120" i="12"/>
  <c r="AH144" i="12"/>
  <c r="H79" i="12"/>
  <c r="J79" i="12" s="1"/>
  <c r="L79" i="12" s="1"/>
  <c r="AH72" i="12"/>
  <c r="AH125" i="12"/>
  <c r="AI36" i="12"/>
  <c r="AG9" i="12"/>
  <c r="AH92" i="12"/>
  <c r="AI93" i="12"/>
  <c r="AG154" i="12"/>
  <c r="AG88" i="12"/>
  <c r="AK76" i="12"/>
  <c r="AK87" i="12"/>
  <c r="AH9" i="12"/>
  <c r="H77" i="12"/>
  <c r="J77" i="12" s="1"/>
  <c r="G88" i="12"/>
  <c r="I88" i="12" s="1"/>
  <c r="K88" i="12" s="1"/>
  <c r="AG121" i="12"/>
  <c r="AE111" i="12"/>
  <c r="G86" i="12"/>
  <c r="I86" i="12" s="1"/>
  <c r="K86" i="12" s="1"/>
  <c r="AG85" i="12"/>
  <c r="AG64" i="12"/>
  <c r="AH69" i="12"/>
  <c r="AK36" i="12"/>
  <c r="H88" i="12"/>
  <c r="J88" i="12" s="1"/>
  <c r="AE96" i="12"/>
  <c r="AE93" i="12"/>
  <c r="AH80" i="12"/>
  <c r="AJ121" i="12"/>
  <c r="AH79" i="12"/>
  <c r="AH75" i="12"/>
  <c r="AF83" i="12"/>
  <c r="H75" i="12"/>
  <c r="J75" i="12" s="1"/>
  <c r="G98" i="12"/>
  <c r="I98" i="12" s="1"/>
  <c r="K98" i="12" s="1"/>
  <c r="M98" i="12" s="1"/>
  <c r="AI87" i="12"/>
  <c r="AK154" i="12"/>
  <c r="AI77" i="12"/>
  <c r="AJ84" i="12"/>
  <c r="AI163" i="12"/>
  <c r="H89" i="12"/>
  <c r="J89" i="12" s="1"/>
  <c r="AI35" i="12"/>
  <c r="AH66" i="12"/>
  <c r="AG159" i="12"/>
  <c r="AG84" i="12"/>
  <c r="AE144" i="12"/>
  <c r="AI144" i="12"/>
  <c r="G72" i="12"/>
  <c r="I72" i="12" s="1"/>
  <c r="K72" i="12" s="1"/>
  <c r="M72" i="12" s="1"/>
  <c r="AI95" i="12"/>
  <c r="AK171" i="12"/>
  <c r="AK163" i="12"/>
  <c r="G71" i="12"/>
  <c r="I71" i="12" s="1"/>
  <c r="K71" i="12" s="1"/>
  <c r="AG76" i="12"/>
  <c r="H35" i="12"/>
  <c r="J35" i="12" s="1"/>
  <c r="L35" i="12" s="1"/>
  <c r="AI68" i="12"/>
  <c r="AK72" i="12"/>
  <c r="AJ163" i="12"/>
  <c r="AG97" i="12"/>
  <c r="AE205" i="12"/>
  <c r="AI91" i="12"/>
  <c r="AI72" i="12"/>
  <c r="H125" i="12"/>
  <c r="J125" i="12" s="1"/>
  <c r="L125" i="12" s="1"/>
  <c r="AI185" i="12"/>
  <c r="H92" i="12"/>
  <c r="J92" i="12" s="1"/>
  <c r="G73" i="12"/>
  <c r="I73" i="12" s="1"/>
  <c r="K73" i="12" s="1"/>
  <c r="G75" i="12"/>
  <c r="I75" i="12" s="1"/>
  <c r="K75" i="12" s="1"/>
  <c r="AH76" i="12"/>
  <c r="AG125" i="12"/>
  <c r="AG77" i="12"/>
  <c r="AH104" i="12"/>
  <c r="H98" i="12"/>
  <c r="J98" i="12" s="1"/>
  <c r="L98" i="12" s="1"/>
  <c r="G105" i="12"/>
  <c r="I105" i="12" s="1"/>
  <c r="K105" i="12" s="1"/>
  <c r="M105" i="12" s="1"/>
  <c r="AE70" i="12"/>
  <c r="AJ144" i="12"/>
  <c r="G59" i="12"/>
  <c r="I59" i="12" s="1"/>
  <c r="AG36" i="12"/>
  <c r="AG86" i="12"/>
  <c r="H70" i="12"/>
  <c r="J70" i="12" s="1"/>
  <c r="G69" i="12"/>
  <c r="I69" i="12" s="1"/>
  <c r="K69" i="12" s="1"/>
  <c r="AI74" i="12"/>
  <c r="AG70" i="12"/>
  <c r="AH159" i="12"/>
  <c r="G35" i="12"/>
  <c r="I35" i="12" s="1"/>
  <c r="K35" i="12" s="1"/>
  <c r="M35" i="12" s="1"/>
  <c r="AJ79" i="12"/>
  <c r="AJ87" i="12"/>
  <c r="H66" i="12"/>
  <c r="J66" i="12" s="1"/>
  <c r="AG83" i="12"/>
  <c r="AI105" i="12"/>
  <c r="AE82" i="12"/>
  <c r="AI121" i="12"/>
  <c r="AG78" i="12"/>
  <c r="G87" i="12"/>
  <c r="I87" i="12" s="1"/>
  <c r="K87" i="12" s="1"/>
  <c r="M87" i="12" s="1"/>
  <c r="AH78" i="12"/>
  <c r="H95" i="12"/>
  <c r="J95" i="12" s="1"/>
  <c r="AG82" i="12"/>
  <c r="AH87" i="12"/>
  <c r="AH65" i="12"/>
  <c r="H63" i="12"/>
  <c r="J63" i="12" s="1"/>
  <c r="AG90" i="12"/>
  <c r="AF105" i="12"/>
  <c r="AG95" i="12"/>
  <c r="G68" i="12"/>
  <c r="I68" i="12" s="1"/>
  <c r="K68" i="12" s="1"/>
  <c r="H97" i="12"/>
  <c r="J97" i="12" s="1"/>
  <c r="AI76" i="12"/>
  <c r="H82" i="12"/>
  <c r="J82" i="12" s="1"/>
  <c r="AG80" i="12"/>
  <c r="AE83" i="12"/>
  <c r="AG74" i="12"/>
  <c r="AG75" i="12"/>
  <c r="AJ67" i="12"/>
  <c r="AH95" i="12"/>
  <c r="AK79" i="12"/>
  <c r="AF65" i="12"/>
  <c r="H72" i="12"/>
  <c r="J72" i="12" s="1"/>
  <c r="L72" i="12" s="1"/>
  <c r="H163" i="12"/>
  <c r="J163" i="12" s="1"/>
  <c r="L163" i="12" s="1"/>
  <c r="AG89" i="12"/>
  <c r="AH171" i="12"/>
  <c r="H111" i="12"/>
  <c r="J111" i="12" s="1"/>
  <c r="L111" i="12" s="1"/>
  <c r="AE163" i="12"/>
  <c r="G77" i="12"/>
  <c r="I77" i="12" s="1"/>
  <c r="K77" i="12" s="1"/>
  <c r="AE125" i="12"/>
  <c r="G65" i="12"/>
  <c r="I65" i="12" s="1"/>
  <c r="K65" i="12" s="1"/>
  <c r="AJ104" i="12"/>
  <c r="AG35" i="12"/>
  <c r="AE92" i="12"/>
  <c r="AI9" i="12"/>
  <c r="AG98" i="12"/>
  <c r="AI111" i="12"/>
  <c r="H71" i="12"/>
  <c r="J71" i="12" s="1"/>
  <c r="AG79" i="12"/>
  <c r="AG205" i="12"/>
  <c r="G80" i="12"/>
  <c r="I80" i="12" s="1"/>
  <c r="K80" i="12" s="1"/>
  <c r="AG63" i="12"/>
  <c r="AG87" i="12"/>
  <c r="AG66" i="12"/>
  <c r="AI82" i="12"/>
  <c r="AG67" i="12"/>
  <c r="AJ76" i="12"/>
  <c r="AF154" i="12"/>
  <c r="AH93" i="12"/>
  <c r="H87" i="12"/>
  <c r="J87" i="12" s="1"/>
  <c r="L87" i="12" s="1"/>
  <c r="AH98" i="12"/>
  <c r="G79" i="12"/>
  <c r="I79" i="12" s="1"/>
  <c r="K79" i="12" s="1"/>
  <c r="M79" i="12" s="1"/>
  <c r="H144" i="12"/>
  <c r="J144" i="12" s="1"/>
  <c r="L144" i="12" s="1"/>
  <c r="AH35" i="12"/>
  <c r="G104" i="12"/>
  <c r="I104" i="12" s="1"/>
  <c r="K104" i="12" s="1"/>
  <c r="M104" i="12" s="1"/>
  <c r="AH67" i="12"/>
  <c r="G74" i="12"/>
  <c r="I74" i="12" s="1"/>
  <c r="K74" i="12" s="1"/>
  <c r="AF205" i="12"/>
  <c r="AF121" i="12"/>
  <c r="AJ205" i="12"/>
  <c r="H76" i="12"/>
  <c r="J76" i="12" s="1"/>
  <c r="L76" i="12" s="1"/>
  <c r="AI83" i="12"/>
  <c r="AI159" i="12"/>
  <c r="AK104" i="12"/>
  <c r="AI86" i="12"/>
  <c r="AG72" i="12"/>
  <c r="AJ154" i="12"/>
  <c r="AF85" i="12"/>
  <c r="AH89" i="12"/>
  <c r="AI205" i="12"/>
  <c r="AE185" i="12"/>
  <c r="AH91" i="12"/>
  <c r="G94" i="12"/>
  <c r="I94" i="12" s="1"/>
  <c r="K94" i="12" s="1"/>
  <c r="G121" i="12"/>
  <c r="I121" i="12" s="1"/>
  <c r="K121" i="12" s="1"/>
  <c r="M121" i="12" s="1"/>
  <c r="AF69" i="12"/>
  <c r="AH84" i="12"/>
  <c r="AK192" i="12"/>
  <c r="AG111" i="12"/>
  <c r="G120" i="12"/>
  <c r="I120" i="12" s="1"/>
  <c r="K120" i="12" s="1"/>
  <c r="AI85" i="12"/>
  <c r="AG94" i="12"/>
  <c r="AF73" i="12"/>
  <c r="AJ171" i="12"/>
  <c r="AH97" i="12"/>
  <c r="AJ159" i="12"/>
  <c r="AG91" i="12"/>
  <c r="AH163" i="12"/>
  <c r="AF36" i="12"/>
  <c r="AK83" i="12"/>
  <c r="AH96" i="12"/>
  <c r="G97" i="12"/>
  <c r="I97" i="12" s="1"/>
  <c r="K97" i="12" s="1"/>
  <c r="G91" i="12"/>
  <c r="I91" i="12" s="1"/>
  <c r="K91" i="12" s="1"/>
  <c r="AJ9" i="12"/>
  <c r="AG144" i="12"/>
  <c r="G159" i="12"/>
  <c r="I159" i="12" s="1"/>
  <c r="K159" i="12" s="1"/>
  <c r="M159" i="12" s="1"/>
  <c r="AI89" i="12"/>
  <c r="AG120" i="12"/>
  <c r="AG171" i="12"/>
  <c r="AJ105" i="12"/>
  <c r="AK159" i="12"/>
  <c r="AG69" i="12"/>
  <c r="AK35" i="12"/>
  <c r="AI154" i="12"/>
  <c r="AH81" i="12"/>
  <c r="AF96" i="12"/>
  <c r="AF9" i="12"/>
  <c r="AH121" i="12"/>
  <c r="AG96" i="12"/>
  <c r="AI120" i="12"/>
  <c r="AG73" i="12"/>
  <c r="AG65" i="12"/>
  <c r="AG71" i="12"/>
  <c r="AH88" i="12"/>
  <c r="G76" i="12"/>
  <c r="I76" i="12" s="1"/>
  <c r="K76" i="12" s="1"/>
  <c r="M76" i="12" s="1"/>
  <c r="AI71" i="12"/>
  <c r="AG185" i="12"/>
  <c r="AH63" i="12"/>
  <c r="H185" i="12"/>
  <c r="J185" i="12" s="1"/>
  <c r="AG163" i="12"/>
  <c r="AG104" i="12"/>
  <c r="AJ192" i="12"/>
  <c r="AH111" i="12"/>
  <c r="AH86" i="12"/>
  <c r="AF192" i="12"/>
  <c r="H192" i="12"/>
  <c r="J192" i="12" s="1"/>
  <c r="L192" i="12" s="1"/>
  <c r="AF79" i="12"/>
  <c r="AF93" i="12"/>
  <c r="AE154" i="12"/>
  <c r="AE84" i="12"/>
  <c r="AF185" i="12"/>
  <c r="G36" i="12"/>
  <c r="I36" i="12" s="1"/>
  <c r="K36" i="12" s="1"/>
  <c r="M36" i="12" s="1"/>
  <c r="H69" i="12"/>
  <c r="J69" i="12" s="1"/>
  <c r="AE35" i="12"/>
  <c r="AE90" i="12"/>
  <c r="AE95" i="12"/>
  <c r="AF76" i="12"/>
  <c r="AE291" i="12"/>
  <c r="AE104" i="12"/>
  <c r="AE74" i="12"/>
  <c r="AE105" i="12"/>
  <c r="AE80" i="12"/>
  <c r="G83" i="12"/>
  <c r="I83" i="12" s="1"/>
  <c r="K83" i="12" s="1"/>
  <c r="M83" i="12" s="1"/>
  <c r="H9" i="12"/>
  <c r="J9" i="12" s="1"/>
  <c r="L9" i="12" s="1"/>
  <c r="AF64" i="12"/>
  <c r="AE69" i="12"/>
  <c r="AF89" i="12"/>
  <c r="AF75" i="12"/>
  <c r="AF95" i="12"/>
  <c r="AE120" i="12"/>
  <c r="AE71" i="12"/>
  <c r="G78" i="12"/>
  <c r="I78" i="12" s="1"/>
  <c r="K78" i="12" s="1"/>
  <c r="G185" i="12"/>
  <c r="I185" i="12" s="1"/>
  <c r="K185" i="12" s="1"/>
  <c r="AE63" i="12"/>
  <c r="AE86" i="12"/>
  <c r="G205" i="12"/>
  <c r="I205" i="12" s="1"/>
  <c r="K205" i="12" s="1"/>
  <c r="M205" i="12" s="1"/>
  <c r="AE292" i="12"/>
  <c r="AF163" i="12"/>
  <c r="AE97" i="12"/>
  <c r="AF82" i="12"/>
  <c r="AE159" i="12"/>
  <c r="I150" i="8"/>
  <c r="AE77" i="12"/>
  <c r="AE81" i="12"/>
  <c r="AE85" i="12"/>
  <c r="AF88" i="12"/>
  <c r="H121" i="12"/>
  <c r="J121" i="12" s="1"/>
  <c r="L121" i="12" s="1"/>
  <c r="H80" i="12"/>
  <c r="J80" i="12" s="1"/>
  <c r="AF86" i="12"/>
  <c r="AH150" i="8"/>
  <c r="G293" i="12"/>
  <c r="G163" i="12"/>
  <c r="I163" i="12" s="1"/>
  <c r="K163" i="12" s="1"/>
  <c r="M163" i="12" s="1"/>
  <c r="AE59" i="12"/>
  <c r="AF84" i="12"/>
  <c r="AF97" i="12"/>
  <c r="AE192" i="12"/>
  <c r="AE94" i="12"/>
  <c r="AF144" i="12"/>
  <c r="AE171" i="12"/>
  <c r="G67" i="12"/>
  <c r="I67" i="12" s="1"/>
  <c r="K67" i="12" s="1"/>
  <c r="M67" i="12" s="1"/>
  <c r="AF291" i="12"/>
  <c r="AF71" i="12"/>
  <c r="I291" i="12"/>
  <c r="AE98" i="12"/>
  <c r="H65" i="12"/>
  <c r="J65" i="12" s="1"/>
  <c r="AF63" i="12"/>
  <c r="AE68" i="12"/>
  <c r="AE76" i="12"/>
  <c r="G92" i="12"/>
  <c r="I92" i="12" s="1"/>
  <c r="K92" i="12" s="1"/>
  <c r="AF77" i="12"/>
  <c r="AE9" i="12"/>
  <c r="AE91" i="12"/>
  <c r="H36" i="12"/>
  <c r="J36" i="12" s="1"/>
  <c r="L36" i="12" s="1"/>
  <c r="AE88" i="12"/>
  <c r="AF98" i="12"/>
  <c r="M192" i="12"/>
  <c r="G96" i="12"/>
  <c r="I96" i="12" s="1"/>
  <c r="K96" i="12" s="1"/>
  <c r="AF94" i="12"/>
  <c r="AE87" i="12"/>
  <c r="AF120" i="12"/>
  <c r="H59" i="12"/>
  <c r="H85" i="12"/>
  <c r="J85" i="12" s="1"/>
  <c r="AF70" i="12"/>
  <c r="AE65" i="12"/>
  <c r="H74" i="12"/>
  <c r="J74" i="12" s="1"/>
  <c r="K150" i="8"/>
  <c r="AF91" i="12"/>
  <c r="H68" i="12"/>
  <c r="J68" i="12" s="1"/>
  <c r="AF72" i="12"/>
  <c r="H73" i="12"/>
  <c r="J73" i="12" s="1"/>
  <c r="H83" i="12"/>
  <c r="J83" i="12" s="1"/>
  <c r="L83" i="12" s="1"/>
  <c r="AF35" i="12"/>
  <c r="H81" i="12"/>
  <c r="J81" i="12" s="1"/>
  <c r="G111" i="12"/>
  <c r="I111" i="12" s="1"/>
  <c r="K111" i="12" s="1"/>
  <c r="M111" i="12" s="1"/>
  <c r="AF111" i="12"/>
  <c r="AE72" i="12"/>
  <c r="AF67" i="12"/>
  <c r="H154" i="12"/>
  <c r="J154" i="12" s="1"/>
  <c r="L154" i="12" s="1"/>
  <c r="G82" i="12"/>
  <c r="I82" i="12" s="1"/>
  <c r="K82" i="12" s="1"/>
  <c r="G125" i="12"/>
  <c r="I125" i="12" s="1"/>
  <c r="K125" i="12" s="1"/>
  <c r="M125" i="12" s="1"/>
  <c r="H159" i="12"/>
  <c r="J159" i="12" s="1"/>
  <c r="L159" i="12" s="1"/>
  <c r="AF104" i="12"/>
  <c r="H205" i="12"/>
  <c r="J205" i="12" s="1"/>
  <c r="L205" i="12" s="1"/>
  <c r="G93" i="12"/>
  <c r="I93" i="12" s="1"/>
  <c r="K93" i="12" s="1"/>
  <c r="AF87" i="12"/>
  <c r="H171" i="12"/>
  <c r="J171" i="12" s="1"/>
  <c r="L171" i="12" s="1"/>
  <c r="T160" i="10"/>
  <c r="G160" i="10" s="1"/>
  <c r="V139" i="7"/>
  <c r="I139" i="7" s="1"/>
  <c r="AE73" i="12"/>
  <c r="AF150" i="8"/>
  <c r="AF66" i="12"/>
  <c r="H105" i="12"/>
  <c r="J105" i="12" s="1"/>
  <c r="L105" i="12" s="1"/>
  <c r="G144" i="12"/>
  <c r="I144" i="12" s="1"/>
  <c r="K144" i="12" s="1"/>
  <c r="AE79" i="12"/>
  <c r="AE89" i="12"/>
  <c r="G70" i="12"/>
  <c r="I70" i="12" s="1"/>
  <c r="K70" i="12" s="1"/>
  <c r="AF125" i="12"/>
  <c r="H78" i="12"/>
  <c r="J78" i="12" s="1"/>
  <c r="AE121" i="12"/>
  <c r="AF292" i="12"/>
  <c r="AK150" i="8"/>
  <c r="G150" i="8"/>
  <c r="AF92" i="12"/>
  <c r="H150" i="8"/>
  <c r="G66" i="12"/>
  <c r="I66" i="12" s="1"/>
  <c r="K66" i="12" s="1"/>
  <c r="AE64" i="12"/>
  <c r="G64" i="12"/>
  <c r="I64" i="12" s="1"/>
  <c r="H96" i="12"/>
  <c r="J96" i="12" s="1"/>
  <c r="AE75" i="12"/>
  <c r="AJ150" i="8"/>
  <c r="H90" i="12"/>
  <c r="J90" i="12" s="1"/>
  <c r="AF90" i="12"/>
  <c r="Y6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Z139" i="7" a="1"/>
  <c r="U139" i="7" a="1"/>
  <c r="X139" i="7" a="1"/>
  <c r="Y139" i="7" a="1"/>
  <c r="T139" i="7" a="1"/>
  <c r="W139" i="7" a="1"/>
  <c r="AF154" i="13" l="1"/>
  <c r="H154" i="13"/>
  <c r="J154" i="13" s="1"/>
  <c r="L154" i="13" s="1"/>
  <c r="G92" i="13"/>
  <c r="I92" i="13" s="1"/>
  <c r="K92" i="13" s="1"/>
  <c r="AE92" i="13"/>
  <c r="G35" i="13"/>
  <c r="I35" i="13" s="1"/>
  <c r="K35" i="13" s="1"/>
  <c r="M35" i="13" s="1"/>
  <c r="AE35" i="13"/>
  <c r="AF36" i="13"/>
  <c r="H36" i="13"/>
  <c r="J36" i="13" s="1"/>
  <c r="L36" i="13" s="1"/>
  <c r="H69" i="13"/>
  <c r="J69" i="13" s="1"/>
  <c r="AF69" i="13"/>
  <c r="H76" i="13"/>
  <c r="J76" i="13" s="1"/>
  <c r="L76" i="13" s="1"/>
  <c r="AF76" i="13"/>
  <c r="AE93" i="13"/>
  <c r="G93" i="13"/>
  <c r="I93" i="13" s="1"/>
  <c r="K93" i="13" s="1"/>
  <c r="AF68" i="13"/>
  <c r="H68" i="13"/>
  <c r="J68" i="13" s="1"/>
  <c r="AE63" i="13"/>
  <c r="G63" i="13"/>
  <c r="I63" i="13" s="1"/>
  <c r="K63" i="13" s="1"/>
  <c r="AF67" i="13"/>
  <c r="H67" i="13"/>
  <c r="J67" i="13" s="1"/>
  <c r="L67" i="13" s="1"/>
  <c r="AE66" i="13"/>
  <c r="G66" i="13"/>
  <c r="I66" i="13" s="1"/>
  <c r="K66" i="13" s="1"/>
  <c r="AF35" i="13"/>
  <c r="H35" i="13"/>
  <c r="J35" i="13" s="1"/>
  <c r="L35" i="13" s="1"/>
  <c r="AF89" i="13"/>
  <c r="H89" i="13"/>
  <c r="J89" i="13" s="1"/>
  <c r="G96" i="13"/>
  <c r="I96" i="13" s="1"/>
  <c r="K96" i="13" s="1"/>
  <c r="AE96" i="13"/>
  <c r="AF80" i="13"/>
  <c r="H80" i="13"/>
  <c r="J80" i="13" s="1"/>
  <c r="AF74" i="13"/>
  <c r="H74" i="13"/>
  <c r="J74" i="13" s="1"/>
  <c r="M191" i="13"/>
  <c r="AK191" i="13"/>
  <c r="AF98" i="13"/>
  <c r="H98" i="13"/>
  <c r="J98" i="13" s="1"/>
  <c r="L98" i="13" s="1"/>
  <c r="AE121" i="13"/>
  <c r="G121" i="13"/>
  <c r="I121" i="13" s="1"/>
  <c r="K121" i="13" s="1"/>
  <c r="M121" i="13" s="1"/>
  <c r="G76" i="13"/>
  <c r="I76" i="13" s="1"/>
  <c r="K76" i="13" s="1"/>
  <c r="M76" i="13" s="1"/>
  <c r="AE76" i="13"/>
  <c r="AE94" i="13"/>
  <c r="G94" i="13"/>
  <c r="I94" i="13" s="1"/>
  <c r="K94" i="13" s="1"/>
  <c r="H121" i="13"/>
  <c r="J121" i="13" s="1"/>
  <c r="L121" i="13" s="1"/>
  <c r="AF121" i="13"/>
  <c r="AE65" i="13"/>
  <c r="G65" i="13"/>
  <c r="I65" i="13" s="1"/>
  <c r="K65" i="13" s="1"/>
  <c r="H95" i="13"/>
  <c r="J95" i="13" s="1"/>
  <c r="AF95" i="13"/>
  <c r="H88" i="13"/>
  <c r="J88" i="13" s="1"/>
  <c r="AF88" i="13"/>
  <c r="G78" i="13"/>
  <c r="I78" i="13" s="1"/>
  <c r="K78" i="13" s="1"/>
  <c r="AE78" i="13"/>
  <c r="G81" i="13"/>
  <c r="I81" i="13" s="1"/>
  <c r="K81" i="13" s="1"/>
  <c r="AE81" i="13"/>
  <c r="AE9" i="13"/>
  <c r="G9" i="13"/>
  <c r="I9" i="13" s="1"/>
  <c r="K9" i="13" s="1"/>
  <c r="M9" i="13" s="1"/>
  <c r="AF204" i="13"/>
  <c r="H204" i="13"/>
  <c r="J204" i="13" s="1"/>
  <c r="L204" i="13" s="1"/>
  <c r="G83" i="13"/>
  <c r="I83" i="13" s="1"/>
  <c r="K83" i="13" s="1"/>
  <c r="M83" i="13" s="1"/>
  <c r="AE83" i="13"/>
  <c r="G69" i="13"/>
  <c r="I69" i="13" s="1"/>
  <c r="K69" i="13" s="1"/>
  <c r="AE69" i="13"/>
  <c r="AE71" i="13"/>
  <c r="G71" i="13"/>
  <c r="I71" i="13" s="1"/>
  <c r="K71" i="13" s="1"/>
  <c r="AF94" i="13"/>
  <c r="H94" i="13"/>
  <c r="J94" i="13" s="1"/>
  <c r="AE184" i="13"/>
  <c r="G184" i="13"/>
  <c r="I184" i="13" s="1"/>
  <c r="K184" i="13" s="1"/>
  <c r="G77" i="13"/>
  <c r="I77" i="13" s="1"/>
  <c r="K77" i="13" s="1"/>
  <c r="AE77" i="13"/>
  <c r="AE87" i="13"/>
  <c r="G87" i="13"/>
  <c r="I87" i="13" s="1"/>
  <c r="K87" i="13" s="1"/>
  <c r="M87" i="13" s="1"/>
  <c r="AF70" i="13"/>
  <c r="H70" i="13"/>
  <c r="J70" i="13" s="1"/>
  <c r="G73" i="13"/>
  <c r="I73" i="13" s="1"/>
  <c r="K73" i="13" s="1"/>
  <c r="AE73" i="13"/>
  <c r="AF90" i="13"/>
  <c r="H90" i="13"/>
  <c r="J90" i="13" s="1"/>
  <c r="H159" i="13"/>
  <c r="J159" i="13" s="1"/>
  <c r="L159" i="13" s="1"/>
  <c r="AF159" i="13"/>
  <c r="G163" i="13"/>
  <c r="I163" i="13" s="1"/>
  <c r="K163" i="13" s="1"/>
  <c r="M163" i="13" s="1"/>
  <c r="AE163" i="13"/>
  <c r="H82" i="13"/>
  <c r="J82" i="13" s="1"/>
  <c r="AF82" i="13"/>
  <c r="H92" i="13"/>
  <c r="J92" i="13" s="1"/>
  <c r="AF92" i="13"/>
  <c r="AE89" i="13"/>
  <c r="G89" i="13"/>
  <c r="I89" i="13" s="1"/>
  <c r="K89" i="13" s="1"/>
  <c r="AE36" i="13"/>
  <c r="G36" i="13"/>
  <c r="I36" i="13" s="1"/>
  <c r="K36" i="13" s="1"/>
  <c r="M36" i="13" s="1"/>
  <c r="G64" i="13"/>
  <c r="I64" i="13" s="1"/>
  <c r="AE64" i="13"/>
  <c r="G125" i="13"/>
  <c r="I125" i="13" s="1"/>
  <c r="K125" i="13" s="1"/>
  <c r="M125" i="13" s="1"/>
  <c r="AE125" i="13"/>
  <c r="AE75" i="13"/>
  <c r="G75" i="13"/>
  <c r="I75" i="13" s="1"/>
  <c r="K75" i="13" s="1"/>
  <c r="AF91" i="13"/>
  <c r="H91" i="13"/>
  <c r="J91" i="13" s="1"/>
  <c r="H84" i="13"/>
  <c r="J84" i="13" s="1"/>
  <c r="L84" i="13" s="1"/>
  <c r="AF84" i="13"/>
  <c r="AE74" i="13"/>
  <c r="G74" i="13"/>
  <c r="I74" i="13" s="1"/>
  <c r="K74" i="13" s="1"/>
  <c r="AE104" i="13"/>
  <c r="G104" i="13"/>
  <c r="I104" i="13" s="1"/>
  <c r="K104" i="13" s="1"/>
  <c r="M104" i="13" s="1"/>
  <c r="AE80" i="13"/>
  <c r="G80" i="13"/>
  <c r="I80" i="13" s="1"/>
  <c r="K80" i="13" s="1"/>
  <c r="AF111" i="13"/>
  <c r="H111" i="13"/>
  <c r="J111" i="13" s="1"/>
  <c r="L111" i="13" s="1"/>
  <c r="AE67" i="13"/>
  <c r="G67" i="13"/>
  <c r="I67" i="13" s="1"/>
  <c r="K67" i="13" s="1"/>
  <c r="M67" i="13" s="1"/>
  <c r="H81" i="13"/>
  <c r="J81" i="13" s="1"/>
  <c r="AF81" i="13"/>
  <c r="AE159" i="13"/>
  <c r="G159" i="13"/>
  <c r="I159" i="13" s="1"/>
  <c r="K159" i="13" s="1"/>
  <c r="M159" i="13" s="1"/>
  <c r="AF73" i="13"/>
  <c r="H73" i="13"/>
  <c r="J73" i="13" s="1"/>
  <c r="AF85" i="13"/>
  <c r="H85" i="13"/>
  <c r="J85" i="13" s="1"/>
  <c r="AF97" i="13"/>
  <c r="H97" i="13"/>
  <c r="J97" i="13" s="1"/>
  <c r="G82" i="13"/>
  <c r="I82" i="13" s="1"/>
  <c r="K82" i="13" s="1"/>
  <c r="AE82" i="13"/>
  <c r="AE59" i="13"/>
  <c r="G59" i="13"/>
  <c r="I59" i="13" s="1"/>
  <c r="H125" i="13"/>
  <c r="J125" i="13" s="1"/>
  <c r="L125" i="13" s="1"/>
  <c r="AF125" i="13"/>
  <c r="G98" i="13"/>
  <c r="I98" i="13" s="1"/>
  <c r="K98" i="13" s="1"/>
  <c r="M98" i="13" s="1"/>
  <c r="AE98" i="13"/>
  <c r="AE86" i="13"/>
  <c r="G86" i="13"/>
  <c r="I86" i="13" s="1"/>
  <c r="K86" i="13" s="1"/>
  <c r="AE95" i="13"/>
  <c r="G95" i="13"/>
  <c r="I95" i="13" s="1"/>
  <c r="K95" i="13" s="1"/>
  <c r="H93" i="13"/>
  <c r="J93" i="13" s="1"/>
  <c r="AF93" i="13"/>
  <c r="AF144" i="13"/>
  <c r="H144" i="13"/>
  <c r="J144" i="13" s="1"/>
  <c r="L144" i="13" s="1"/>
  <c r="G68" i="13"/>
  <c r="I68" i="13" s="1"/>
  <c r="K68" i="13" s="1"/>
  <c r="AE68" i="13"/>
  <c r="G72" i="13"/>
  <c r="I72" i="13" s="1"/>
  <c r="K72" i="13" s="1"/>
  <c r="M72" i="13" s="1"/>
  <c r="AE72" i="13"/>
  <c r="H75" i="13"/>
  <c r="J75" i="13" s="1"/>
  <c r="AF75" i="13"/>
  <c r="G111" i="13"/>
  <c r="I111" i="13" s="1"/>
  <c r="K111" i="13" s="1"/>
  <c r="M111" i="13" s="1"/>
  <c r="AE111" i="13"/>
  <c r="H120" i="13"/>
  <c r="J120" i="13" s="1"/>
  <c r="AF120" i="13"/>
  <c r="G90" i="13"/>
  <c r="I90" i="13" s="1"/>
  <c r="K90" i="13" s="1"/>
  <c r="AE90" i="13"/>
  <c r="L191" i="13"/>
  <c r="AJ191" i="13"/>
  <c r="AE79" i="13"/>
  <c r="G79" i="13"/>
  <c r="I79" i="13" s="1"/>
  <c r="K79" i="13" s="1"/>
  <c r="M79" i="13" s="1"/>
  <c r="AF71" i="13"/>
  <c r="H71" i="13"/>
  <c r="J71" i="13" s="1"/>
  <c r="AF163" i="13"/>
  <c r="H163" i="13"/>
  <c r="J163" i="13" s="1"/>
  <c r="L163" i="13" s="1"/>
  <c r="G70" i="13"/>
  <c r="I70" i="13" s="1"/>
  <c r="K70" i="13" s="1"/>
  <c r="AE70" i="13"/>
  <c r="H83" i="13"/>
  <c r="J83" i="13" s="1"/>
  <c r="L83" i="13" s="1"/>
  <c r="AF83" i="13"/>
  <c r="AF79" i="13"/>
  <c r="H79" i="13"/>
  <c r="J79" i="13" s="1"/>
  <c r="L79" i="13" s="1"/>
  <c r="H59" i="13"/>
  <c r="AF59" i="13"/>
  <c r="G85" i="13"/>
  <c r="I85" i="13" s="1"/>
  <c r="K85" i="13" s="1"/>
  <c r="AE85" i="13"/>
  <c r="AE84" i="13"/>
  <c r="G84" i="13"/>
  <c r="I84" i="13" s="1"/>
  <c r="K84" i="13" s="1"/>
  <c r="AF9" i="13"/>
  <c r="H9" i="13"/>
  <c r="J9" i="13" s="1"/>
  <c r="L9" i="13" s="1"/>
  <c r="G91" i="13"/>
  <c r="I91" i="13" s="1"/>
  <c r="K91" i="13" s="1"/>
  <c r="AE91" i="13"/>
  <c r="AE120" i="13"/>
  <c r="G120" i="13"/>
  <c r="I120" i="13" s="1"/>
  <c r="K120" i="13" s="1"/>
  <c r="H72" i="13"/>
  <c r="J72" i="13" s="1"/>
  <c r="L72" i="13" s="1"/>
  <c r="AF72" i="13"/>
  <c r="H105" i="13"/>
  <c r="J105" i="13" s="1"/>
  <c r="L105" i="13" s="1"/>
  <c r="AF105" i="13"/>
  <c r="AF66" i="13"/>
  <c r="H66" i="13"/>
  <c r="J66" i="13" s="1"/>
  <c r="G105" i="13"/>
  <c r="I105" i="13" s="1"/>
  <c r="K105" i="13" s="1"/>
  <c r="M105" i="13" s="1"/>
  <c r="AE105" i="13"/>
  <c r="AE204" i="13"/>
  <c r="G204" i="13"/>
  <c r="I204" i="13" s="1"/>
  <c r="K204" i="13" s="1"/>
  <c r="M204" i="13" s="1"/>
  <c r="AE144" i="13"/>
  <c r="G144" i="13"/>
  <c r="I144" i="13" s="1"/>
  <c r="K144" i="13" s="1"/>
  <c r="AE88" i="13"/>
  <c r="G88" i="13"/>
  <c r="I88" i="13" s="1"/>
  <c r="K88" i="13" s="1"/>
  <c r="H104" i="13"/>
  <c r="J104" i="13" s="1"/>
  <c r="L104" i="13" s="1"/>
  <c r="AF104" i="13"/>
  <c r="AE170" i="13"/>
  <c r="G170" i="13"/>
  <c r="I170" i="13" s="1"/>
  <c r="K170" i="13" s="1"/>
  <c r="M170" i="13" s="1"/>
  <c r="H96" i="13"/>
  <c r="J96" i="13" s="1"/>
  <c r="AF96" i="13"/>
  <c r="AE97" i="13"/>
  <c r="G97" i="13"/>
  <c r="I97" i="13" s="1"/>
  <c r="K97" i="13" s="1"/>
  <c r="AF87" i="13"/>
  <c r="H87" i="13"/>
  <c r="J87" i="13" s="1"/>
  <c r="L87" i="13" s="1"/>
  <c r="AF65" i="13"/>
  <c r="H65" i="13"/>
  <c r="J65" i="13" s="1"/>
  <c r="H77" i="13"/>
  <c r="J77" i="13" s="1"/>
  <c r="AF77" i="13"/>
  <c r="H86" i="13"/>
  <c r="J86" i="13" s="1"/>
  <c r="AF86" i="13"/>
  <c r="AF78" i="13"/>
  <c r="H78" i="13"/>
  <c r="J78" i="13" s="1"/>
  <c r="AF170" i="13"/>
  <c r="H170" i="13"/>
  <c r="J170" i="13" s="1"/>
  <c r="L170" i="13" s="1"/>
  <c r="AF184" i="13"/>
  <c r="H184" i="13"/>
  <c r="J184" i="13" s="1"/>
  <c r="H63" i="13"/>
  <c r="J63" i="13" s="1"/>
  <c r="AF63" i="13"/>
  <c r="AF64" i="13"/>
  <c r="H64" i="13"/>
  <c r="AE154" i="13"/>
  <c r="G154" i="13"/>
  <c r="I154" i="13" s="1"/>
  <c r="K154" i="13" s="1"/>
  <c r="M154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6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6" i="7" a="1"/>
  <c r="T182" i="7" a="1"/>
  <c r="T187" i="7" a="1"/>
  <c r="T180" i="7" a="1"/>
  <c r="T185" i="7" a="1"/>
  <c r="T188" i="7" a="1"/>
  <c r="T179" i="7" a="1"/>
  <c r="T181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W172" i="11" a="1"/>
  <c r="W193" i="11" a="1"/>
  <c r="Z71" i="11" a="1"/>
  <c r="V34" i="11" a="1"/>
  <c r="T172" i="11" a="1"/>
  <c r="Z172" i="11" a="1"/>
  <c r="X96" i="11" a="1"/>
  <c r="T186" i="9" a="1"/>
  <c r="U34" i="11" a="1"/>
  <c r="V96" i="11" a="1"/>
  <c r="Z61" i="11" a="1"/>
  <c r="Z69" i="11" a="1"/>
  <c r="Z193" i="11" a="1"/>
  <c r="Y161" i="11" a="1"/>
  <c r="Y61" i="11" a="1"/>
  <c r="U193" i="11" a="1"/>
  <c r="W34" i="11" a="1"/>
  <c r="V99" i="11" a="1"/>
  <c r="T17" i="11" a="1"/>
  <c r="X17" i="11" a="1"/>
  <c r="Z96" i="11" a="1"/>
  <c r="W17" i="11" a="1"/>
  <c r="W96" i="11" a="1"/>
  <c r="Y91" i="11" a="1"/>
  <c r="X193" i="11" a="1"/>
  <c r="Z99" i="11" a="1"/>
  <c r="T96" i="11" a="1"/>
  <c r="U99" i="11" a="1"/>
  <c r="Y99" i="11" a="1"/>
  <c r="T187" i="9" a="1"/>
  <c r="Y71" i="11" a="1"/>
  <c r="T34" i="11" a="1"/>
  <c r="U17" i="11" a="1"/>
  <c r="X172" i="11" a="1"/>
  <c r="Y34" i="11" a="1"/>
  <c r="T193" i="11" a="1"/>
  <c r="Y96" i="11" a="1"/>
  <c r="T188" i="9" a="1"/>
  <c r="X34" i="11" a="1"/>
  <c r="V17" i="11" a="1"/>
  <c r="X99" i="11" a="1"/>
  <c r="U172" i="11" a="1"/>
  <c r="Z90" i="11" a="1"/>
  <c r="Y17" i="11" a="1"/>
  <c r="W99" i="11" a="1"/>
  <c r="Y172" i="11" a="1"/>
  <c r="U160" i="10" a="1"/>
  <c r="V172" i="11" a="1"/>
  <c r="T99" i="11" a="1"/>
  <c r="Y69" i="11" a="1"/>
  <c r="T194" i="9" a="1"/>
  <c r="Y87" i="11" a="1"/>
  <c r="Z74" i="11" a="1"/>
  <c r="V193" i="11" a="1"/>
  <c r="T193" i="9" a="1"/>
  <c r="Y193" i="11" a="1"/>
  <c r="Y74" i="11" a="1"/>
  <c r="Y90" i="11" a="1"/>
  <c r="U96" i="11" a="1"/>
  <c r="Z17" i="11" a="1"/>
  <c r="T175" i="11" a="1"/>
  <c r="Z91" i="11" a="1"/>
  <c r="T192" i="9" a="1"/>
  <c r="T189" i="9" a="1"/>
  <c r="Z34" i="11" a="1"/>
  <c r="Z87" i="11" a="1"/>
  <c r="Z161" i="11" a="1"/>
  <c r="T195" i="9" a="1"/>
  <c r="U160" i="10" l="1"/>
  <c r="Z71" i="11"/>
  <c r="Y71" i="11"/>
  <c r="T175" i="11"/>
  <c r="Y17" i="11"/>
  <c r="K161" i="11"/>
  <c r="Y87" i="11"/>
  <c r="U96" i="11"/>
  <c r="T34" i="11"/>
  <c r="T193" i="11"/>
  <c r="X96" i="11"/>
  <c r="T172" i="11"/>
  <c r="Y172" i="11"/>
  <c r="Z99" i="11"/>
  <c r="X193" i="11"/>
  <c r="Z172" i="11"/>
  <c r="Z90" i="11"/>
  <c r="X34" i="11"/>
  <c r="Y96" i="11"/>
  <c r="V193" i="11"/>
  <c r="Y61" i="11"/>
  <c r="G161" i="11"/>
  <c r="U34" i="11"/>
  <c r="W96" i="11"/>
  <c r="Z193" i="11"/>
  <c r="Z34" i="11"/>
  <c r="T99" i="11"/>
  <c r="Y99" i="11"/>
  <c r="I161" i="11"/>
  <c r="Z74" i="11"/>
  <c r="W34" i="11"/>
  <c r="Z96" i="11"/>
  <c r="Z91" i="11"/>
  <c r="U17" i="11"/>
  <c r="U99" i="11"/>
  <c r="W193" i="11"/>
  <c r="Y34" i="11"/>
  <c r="Y161" i="11"/>
  <c r="V99" i="11"/>
  <c r="W17" i="11"/>
  <c r="U193" i="11"/>
  <c r="T17" i="11"/>
  <c r="W99" i="11"/>
  <c r="H161" i="11"/>
  <c r="Z161" i="11"/>
  <c r="Y90" i="11"/>
  <c r="V96" i="11"/>
  <c r="V172" i="11"/>
  <c r="X17" i="11"/>
  <c r="V34" i="11"/>
  <c r="Y193" i="11"/>
  <c r="V17" i="11"/>
  <c r="T96" i="11"/>
  <c r="X172" i="11"/>
  <c r="Y91" i="11"/>
  <c r="U172" i="11"/>
  <c r="W172" i="11"/>
  <c r="J161" i="11"/>
  <c r="Y74" i="11"/>
  <c r="Z61" i="11"/>
  <c r="X99" i="11"/>
  <c r="Z69" i="11"/>
  <c r="Z17" i="11"/>
  <c r="Z87" i="11"/>
  <c r="Y69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V199" i="12" a="1"/>
  <c r="U20" i="12" a="1"/>
  <c r="Z77" i="12" a="1"/>
  <c r="Z93" i="12" a="1"/>
  <c r="V22" i="12" a="1"/>
  <c r="Y99" i="12" a="1"/>
  <c r="Y90" i="12" a="1"/>
  <c r="W99" i="12" a="1"/>
  <c r="W37" i="12" a="1"/>
  <c r="X37" i="12" a="1"/>
  <c r="V102" i="12" a="1"/>
  <c r="W199" i="12" a="1"/>
  <c r="Y20" i="12" a="1"/>
  <c r="Z65" i="12" a="1"/>
  <c r="Z22" i="12" a="1"/>
  <c r="Z102" i="12" a="1"/>
  <c r="X102" i="12" a="1"/>
  <c r="U99" i="12" a="1"/>
  <c r="V20" i="12" a="1"/>
  <c r="Z90" i="12" a="1"/>
  <c r="Y77" i="12" a="1"/>
  <c r="V176" i="12" a="1"/>
  <c r="Y94" i="12" a="1"/>
  <c r="Z99" i="12" a="1"/>
  <c r="Z94" i="12" a="1"/>
  <c r="Z199" i="12" a="1"/>
  <c r="U37" i="12" a="1"/>
  <c r="T99" i="12" a="1"/>
  <c r="T37" i="12" a="1"/>
  <c r="U176" i="12" a="1"/>
  <c r="T20" i="12" a="1"/>
  <c r="U22" i="12" a="1"/>
  <c r="Z164" i="12" a="1"/>
  <c r="W102" i="12" a="1"/>
  <c r="Y199" i="12" a="1"/>
  <c r="U175" i="11" a="1"/>
  <c r="T61" i="12" a="1"/>
  <c r="U199" i="12" a="1"/>
  <c r="T199" i="12" a="1"/>
  <c r="Y102" i="12" a="1"/>
  <c r="V37" i="12" a="1"/>
  <c r="W176" i="12" a="1"/>
  <c r="X176" i="12" a="1"/>
  <c r="Y65" i="12" a="1"/>
  <c r="X20" i="12" a="1"/>
  <c r="Z37" i="12" a="1"/>
  <c r="Y164" i="12" a="1"/>
  <c r="X22" i="12" a="1"/>
  <c r="Z74" i="12" a="1"/>
  <c r="Z20" i="12" a="1"/>
  <c r="Y93" i="12" a="1"/>
  <c r="T102" i="12" a="1"/>
  <c r="T179" i="12" a="1"/>
  <c r="X199" i="12" a="1"/>
  <c r="X99" i="12" a="1"/>
  <c r="V99" i="12" a="1"/>
  <c r="V160" i="10" a="1"/>
  <c r="Z176" i="12" a="1"/>
  <c r="T176" i="12" a="1"/>
  <c r="W22" i="12" a="1"/>
  <c r="Y176" i="12" a="1"/>
  <c r="T22" i="12" a="1"/>
  <c r="Y22" i="12" a="1"/>
  <c r="U102" i="12" a="1"/>
  <c r="Y37" i="12" a="1"/>
  <c r="W20" i="12" a="1"/>
  <c r="Y74" i="12" a="1"/>
  <c r="X199" i="12" l="1"/>
  <c r="X176" i="12"/>
  <c r="T199" i="12"/>
  <c r="U176" i="12"/>
  <c r="V176" i="12"/>
  <c r="W199" i="12"/>
  <c r="V199" i="12"/>
  <c r="T176" i="12"/>
  <c r="T179" i="12"/>
  <c r="W176" i="12"/>
  <c r="U199" i="12"/>
  <c r="AG21" i="12"/>
  <c r="AJ21" i="12"/>
  <c r="AK21" i="12"/>
  <c r="AH21" i="12"/>
  <c r="AI21" i="12"/>
  <c r="Y199" i="12"/>
  <c r="Z93" i="12"/>
  <c r="V37" i="12"/>
  <c r="W20" i="12"/>
  <c r="Z20" i="12"/>
  <c r="T102" i="12"/>
  <c r="Z37" i="12"/>
  <c r="Y74" i="12"/>
  <c r="X102" i="12"/>
  <c r="Y37" i="12"/>
  <c r="Z74" i="12"/>
  <c r="W99" i="12"/>
  <c r="Y77" i="12"/>
  <c r="T61" i="12"/>
  <c r="Z22" i="12"/>
  <c r="U37" i="12"/>
  <c r="Y22" i="12"/>
  <c r="H164" i="12"/>
  <c r="W22" i="12"/>
  <c r="V20" i="12"/>
  <c r="Y102" i="12"/>
  <c r="Z176" i="12"/>
  <c r="Y164" i="12"/>
  <c r="X20" i="12"/>
  <c r="Z102" i="12"/>
  <c r="Z65" i="12"/>
  <c r="Y176" i="12"/>
  <c r="V99" i="12"/>
  <c r="Y93" i="12"/>
  <c r="X99" i="12"/>
  <c r="W102" i="12"/>
  <c r="V22" i="12"/>
  <c r="Z199" i="12"/>
  <c r="U102" i="12"/>
  <c r="U20" i="12"/>
  <c r="Z77" i="12"/>
  <c r="Y90" i="12"/>
  <c r="U22" i="12"/>
  <c r="Z90" i="12"/>
  <c r="Y20" i="12"/>
  <c r="V102" i="12"/>
  <c r="Z164" i="12"/>
  <c r="Z94" i="12"/>
  <c r="G164" i="12"/>
  <c r="X22" i="12"/>
  <c r="Z99" i="12"/>
  <c r="Y65" i="12"/>
  <c r="T37" i="12"/>
  <c r="Y94" i="12"/>
  <c r="W37" i="12"/>
  <c r="U99" i="12"/>
  <c r="T20" i="12"/>
  <c r="Y99" i="12"/>
  <c r="T99" i="12"/>
  <c r="X37" i="12"/>
  <c r="T22" i="12"/>
  <c r="AG17" i="11"/>
  <c r="AJ99" i="11"/>
  <c r="AK17" i="11"/>
  <c r="AG99" i="11"/>
  <c r="AE99" i="11"/>
  <c r="AG34" i="11"/>
  <c r="AK34" i="11"/>
  <c r="AH96" i="11"/>
  <c r="AI193" i="11"/>
  <c r="AK87" i="11"/>
  <c r="AJ17" i="11"/>
  <c r="AJ193" i="11"/>
  <c r="AK172" i="11"/>
  <c r="AK69" i="11"/>
  <c r="AJ161" i="11"/>
  <c r="AI99" i="11"/>
  <c r="AJ34" i="11"/>
  <c r="AK193" i="11"/>
  <c r="AK99" i="11"/>
  <c r="AG172" i="11"/>
  <c r="AG96" i="11"/>
  <c r="AE57" i="11"/>
  <c r="AE172" i="11"/>
  <c r="AH161" i="11"/>
  <c r="AI96" i="11"/>
  <c r="AH17" i="11"/>
  <c r="AE175" i="11"/>
  <c r="AI17" i="11"/>
  <c r="AJ172" i="11"/>
  <c r="AJ74" i="11"/>
  <c r="AH172" i="11"/>
  <c r="AK161" i="11"/>
  <c r="AK91" i="11"/>
  <c r="AE161" i="11"/>
  <c r="AE193" i="11"/>
  <c r="AF172" i="11"/>
  <c r="AF161" i="11"/>
  <c r="AK96" i="11"/>
  <c r="AJ61" i="11"/>
  <c r="AE34" i="11"/>
  <c r="AE17" i="11"/>
  <c r="AJ87" i="11"/>
  <c r="AK90" i="11"/>
  <c r="AK61" i="11"/>
  <c r="AH193" i="11"/>
  <c r="AF99" i="11"/>
  <c r="AJ90" i="11"/>
  <c r="AF17" i="11"/>
  <c r="AF34" i="11"/>
  <c r="AJ91" i="11"/>
  <c r="AH99" i="11"/>
  <c r="AH34" i="11"/>
  <c r="AG193" i="11"/>
  <c r="AF96" i="11"/>
  <c r="AI172" i="11"/>
  <c r="AK74" i="11"/>
  <c r="AJ96" i="11"/>
  <c r="AJ69" i="11"/>
  <c r="AE96" i="11"/>
  <c r="AF193" i="11"/>
  <c r="AG161" i="11"/>
  <c r="AI34" i="11"/>
  <c r="AI161" i="11"/>
  <c r="AJ71" i="11"/>
  <c r="L71" i="11"/>
  <c r="AK71" i="11"/>
  <c r="M71" i="11"/>
  <c r="M18" i="11"/>
  <c r="L18" i="11"/>
  <c r="K18" i="11"/>
  <c r="J18" i="11"/>
  <c r="I18" i="11"/>
  <c r="H18" i="11"/>
  <c r="G18" i="11"/>
  <c r="K71" i="11"/>
  <c r="J71" i="11"/>
  <c r="I71" i="11"/>
  <c r="H71" i="11"/>
  <c r="G71" i="11"/>
  <c r="V160" i="10"/>
  <c r="U175" i="11"/>
  <c r="G175" i="11"/>
  <c r="AF160" i="10"/>
  <c r="H160" i="10"/>
  <c r="I69" i="11"/>
  <c r="M34" i="11"/>
  <c r="H193" i="11"/>
  <c r="G64" i="11"/>
  <c r="M17" i="11"/>
  <c r="M91" i="11"/>
  <c r="L96" i="11"/>
  <c r="K99" i="11"/>
  <c r="L90" i="11"/>
  <c r="M61" i="11"/>
  <c r="J87" i="11"/>
  <c r="K87" i="11"/>
  <c r="M193" i="11"/>
  <c r="K96" i="11"/>
  <c r="H90" i="11"/>
  <c r="L193" i="11"/>
  <c r="M161" i="11"/>
  <c r="G90" i="11"/>
  <c r="I64" i="11"/>
  <c r="J96" i="11"/>
  <c r="K61" i="11"/>
  <c r="G193" i="11"/>
  <c r="J91" i="11"/>
  <c r="K34" i="11"/>
  <c r="G34" i="11"/>
  <c r="G99" i="11"/>
  <c r="H69" i="11"/>
  <c r="M99" i="11"/>
  <c r="H87" i="11"/>
  <c r="I34" i="11"/>
  <c r="I99" i="11"/>
  <c r="G57" i="11"/>
  <c r="G87" i="11"/>
  <c r="H96" i="11"/>
  <c r="J172" i="11"/>
  <c r="G69" i="11"/>
  <c r="J64" i="11"/>
  <c r="L161" i="11"/>
  <c r="K74" i="11"/>
  <c r="H34" i="11"/>
  <c r="J69" i="11"/>
  <c r="G61" i="11"/>
  <c r="I96" i="11"/>
  <c r="H17" i="11"/>
  <c r="G74" i="11"/>
  <c r="K172" i="11"/>
  <c r="J74" i="11"/>
  <c r="G172" i="11"/>
  <c r="H74" i="11"/>
  <c r="L34" i="11"/>
  <c r="L99" i="11"/>
  <c r="M90" i="11"/>
  <c r="L91" i="11"/>
  <c r="J90" i="11"/>
  <c r="K91" i="11"/>
  <c r="L172" i="11"/>
  <c r="I91" i="11"/>
  <c r="J34" i="11"/>
  <c r="K90" i="11"/>
  <c r="J99" i="11"/>
  <c r="H91" i="11"/>
  <c r="I172" i="11"/>
  <c r="G17" i="11"/>
  <c r="J193" i="11"/>
  <c r="G91" i="11"/>
  <c r="K64" i="11"/>
  <c r="M172" i="11"/>
  <c r="I193" i="11"/>
  <c r="M96" i="11"/>
  <c r="K69" i="11"/>
  <c r="G96" i="11"/>
  <c r="J17" i="11"/>
  <c r="I17" i="11"/>
  <c r="H64" i="11"/>
  <c r="I87" i="11"/>
  <c r="H61" i="11"/>
  <c r="K17" i="11"/>
  <c r="H172" i="11"/>
  <c r="I90" i="11"/>
  <c r="I74" i="11"/>
  <c r="H99" i="11"/>
  <c r="L61" i="11"/>
  <c r="K193" i="11"/>
  <c r="L17" i="11"/>
  <c r="W6" i="10"/>
  <c r="W247" i="9"/>
  <c r="X6" i="9"/>
  <c r="Y198" i="13" a="1"/>
  <c r="Z175" i="13" a="1"/>
  <c r="W160" i="10" a="1"/>
  <c r="U37" i="13" a="1"/>
  <c r="W37" i="13" a="1"/>
  <c r="V20" i="13" a="1"/>
  <c r="Z164" i="13" a="1"/>
  <c r="T61" i="13" a="1"/>
  <c r="Y175" i="13" a="1"/>
  <c r="V37" i="13" a="1"/>
  <c r="X22" i="13" a="1"/>
  <c r="Y20" i="13" a="1"/>
  <c r="W198" i="13" a="1"/>
  <c r="V102" i="13" a="1"/>
  <c r="T102" i="13" a="1"/>
  <c r="Z20" i="13" a="1"/>
  <c r="W175" i="13" a="1"/>
  <c r="Y77" i="13" a="1"/>
  <c r="T198" i="13" a="1"/>
  <c r="Y102" i="13" a="1"/>
  <c r="X198" i="13" a="1"/>
  <c r="Z90" i="13" a="1"/>
  <c r="Z94" i="13" a="1"/>
  <c r="Y74" i="13" a="1"/>
  <c r="U179" i="12" a="1"/>
  <c r="Z74" i="13" a="1"/>
  <c r="V175" i="11" a="1"/>
  <c r="Y94" i="13" a="1"/>
  <c r="T20" i="13" a="1"/>
  <c r="U22" i="13" a="1"/>
  <c r="W102" i="13" a="1"/>
  <c r="Z102" i="13" a="1"/>
  <c r="U99" i="13" a="1"/>
  <c r="Z198" i="13" a="1"/>
  <c r="Y93" i="13" a="1"/>
  <c r="Y22" i="13" a="1"/>
  <c r="Z93" i="13" a="1"/>
  <c r="U20" i="13" a="1"/>
  <c r="X99" i="13" a="1"/>
  <c r="X102" i="13" a="1"/>
  <c r="X37" i="13" a="1"/>
  <c r="V175" i="13" a="1"/>
  <c r="T99" i="13" a="1"/>
  <c r="U175" i="13" a="1"/>
  <c r="T37" i="13" a="1"/>
  <c r="V198" i="13" a="1"/>
  <c r="Z22" i="13" a="1"/>
  <c r="Z99" i="13" a="1"/>
  <c r="X175" i="13" a="1"/>
  <c r="Y65" i="13" a="1"/>
  <c r="W22" i="13" a="1"/>
  <c r="Z77" i="13" a="1"/>
  <c r="Y37" i="13" a="1"/>
  <c r="U198" i="13" a="1"/>
  <c r="X20" i="13" a="1"/>
  <c r="Z65" i="13" a="1"/>
  <c r="W20" i="13" a="1"/>
  <c r="Y99" i="13" a="1"/>
  <c r="V22" i="13" a="1"/>
  <c r="T22" i="13" a="1"/>
  <c r="U102" i="13" a="1"/>
  <c r="V99" i="13" a="1"/>
  <c r="Z37" i="13" a="1"/>
  <c r="T175" i="13" a="1"/>
  <c r="Y90" i="13" a="1"/>
  <c r="W99" i="13" a="1"/>
  <c r="T178" i="13" a="1"/>
  <c r="Y164" i="13" a="1"/>
  <c r="U179" i="12" l="1"/>
  <c r="V22" i="13"/>
  <c r="AG22" i="13" s="1"/>
  <c r="Z37" i="13"/>
  <c r="AK37" i="13" s="1"/>
  <c r="W37" i="13"/>
  <c r="AH37" i="13" s="1"/>
  <c r="Y90" i="13"/>
  <c r="L90" i="13" s="1"/>
  <c r="Y77" i="13"/>
  <c r="L77" i="13" s="1"/>
  <c r="W99" i="13"/>
  <c r="AH99" i="13" s="1"/>
  <c r="Y65" i="13"/>
  <c r="AJ65" i="13" s="1"/>
  <c r="X20" i="13"/>
  <c r="AI20" i="13" s="1"/>
  <c r="Y164" i="13"/>
  <c r="AJ164" i="13" s="1"/>
  <c r="X37" i="13"/>
  <c r="AI37" i="13" s="1"/>
  <c r="X22" i="13"/>
  <c r="AI22" i="13" s="1"/>
  <c r="U102" i="13"/>
  <c r="AF102" i="13" s="1"/>
  <c r="Y102" i="13"/>
  <c r="AJ102" i="13" s="1"/>
  <c r="Y74" i="13"/>
  <c r="AJ74" i="13" s="1"/>
  <c r="U198" i="13"/>
  <c r="H198" i="13" s="1"/>
  <c r="Z198" i="13"/>
  <c r="AK198" i="13" s="1"/>
  <c r="V20" i="13"/>
  <c r="AG20" i="13" s="1"/>
  <c r="X198" i="13"/>
  <c r="AI198" i="13" s="1"/>
  <c r="T99" i="13"/>
  <c r="G99" i="13" s="1"/>
  <c r="Z94" i="13"/>
  <c r="M94" i="13" s="1"/>
  <c r="W22" i="13"/>
  <c r="AH22" i="13" s="1"/>
  <c r="Y99" i="13"/>
  <c r="AJ99" i="13" s="1"/>
  <c r="Z164" i="13"/>
  <c r="AK164" i="13" s="1"/>
  <c r="W102" i="13"/>
  <c r="AH102" i="13" s="1"/>
  <c r="T178" i="13"/>
  <c r="G178" i="13" s="1"/>
  <c r="Z93" i="13"/>
  <c r="AK93" i="13" s="1"/>
  <c r="Y94" i="13"/>
  <c r="L94" i="13" s="1"/>
  <c r="Z77" i="13"/>
  <c r="AK77" i="13" s="1"/>
  <c r="Z65" i="13"/>
  <c r="AK65" i="13" s="1"/>
  <c r="Y198" i="13"/>
  <c r="AJ198" i="13" s="1"/>
  <c r="T37" i="13"/>
  <c r="G37" i="13" s="1"/>
  <c r="T198" i="13"/>
  <c r="AE198" i="13" s="1"/>
  <c r="V175" i="13"/>
  <c r="AG175" i="13" s="1"/>
  <c r="Z74" i="13"/>
  <c r="AK74" i="13" s="1"/>
  <c r="Z99" i="13"/>
  <c r="AK99" i="13" s="1"/>
  <c r="U20" i="13"/>
  <c r="AF20" i="13" s="1"/>
  <c r="Y37" i="13"/>
  <c r="AJ37" i="13" s="1"/>
  <c r="T20" i="13"/>
  <c r="AE20" i="13" s="1"/>
  <c r="V102" i="13"/>
  <c r="AG102" i="13" s="1"/>
  <c r="X99" i="13"/>
  <c r="AI99" i="13" s="1"/>
  <c r="Y22" i="13"/>
  <c r="AJ22" i="13" s="1"/>
  <c r="T102" i="13"/>
  <c r="G102" i="13" s="1"/>
  <c r="X175" i="13"/>
  <c r="AI175" i="13" s="1"/>
  <c r="Y20" i="13"/>
  <c r="AJ20" i="13" s="1"/>
  <c r="Y93" i="13"/>
  <c r="L93" i="13" s="1"/>
  <c r="U37" i="13"/>
  <c r="H37" i="13" s="1"/>
  <c r="Z20" i="13"/>
  <c r="AK20" i="13" s="1"/>
  <c r="U99" i="13"/>
  <c r="AF99" i="13" s="1"/>
  <c r="Z90" i="13"/>
  <c r="AK90" i="13" s="1"/>
  <c r="V99" i="13"/>
  <c r="AG99" i="13" s="1"/>
  <c r="Z22" i="13"/>
  <c r="AK22" i="13" s="1"/>
  <c r="W20" i="13"/>
  <c r="AH20" i="13" s="1"/>
  <c r="V198" i="13"/>
  <c r="AG198" i="13" s="1"/>
  <c r="U22" i="13"/>
  <c r="Y175" i="13"/>
  <c r="AJ175" i="13" s="1"/>
  <c r="T61" i="13"/>
  <c r="V37" i="13"/>
  <c r="AG37" i="13" s="1"/>
  <c r="W198" i="13"/>
  <c r="AH198" i="13" s="1"/>
  <c r="Z102" i="13"/>
  <c r="AK102" i="13" s="1"/>
  <c r="W175" i="13"/>
  <c r="AH175" i="13" s="1"/>
  <c r="T22" i="13"/>
  <c r="U175" i="13"/>
  <c r="H175" i="13" s="1"/>
  <c r="T175" i="13"/>
  <c r="G175" i="13" s="1"/>
  <c r="Z175" i="13"/>
  <c r="AK175" i="13" s="1"/>
  <c r="X102" i="13"/>
  <c r="AI102" i="13" s="1"/>
  <c r="H199" i="12"/>
  <c r="J199" i="12" s="1"/>
  <c r="L199" i="12" s="1"/>
  <c r="G99" i="12"/>
  <c r="I99" i="12" s="1"/>
  <c r="K99" i="12" s="1"/>
  <c r="M99" i="12" s="1"/>
  <c r="M94" i="12"/>
  <c r="G179" i="12"/>
  <c r="G176" i="12"/>
  <c r="I176" i="12" s="1"/>
  <c r="K176" i="12" s="1"/>
  <c r="M176" i="12" s="1"/>
  <c r="L93" i="12"/>
  <c r="H37" i="12"/>
  <c r="J37" i="12" s="1"/>
  <c r="L37" i="12" s="1"/>
  <c r="H176" i="12"/>
  <c r="J176" i="12" s="1"/>
  <c r="L176" i="12" s="1"/>
  <c r="G20" i="12"/>
  <c r="I20" i="12" s="1"/>
  <c r="K20" i="12" s="1"/>
  <c r="M20" i="12" s="1"/>
  <c r="G102" i="12"/>
  <c r="I102" i="12" s="1"/>
  <c r="K102" i="12" s="1"/>
  <c r="M102" i="12" s="1"/>
  <c r="H99" i="12"/>
  <c r="J99" i="12" s="1"/>
  <c r="L99" i="12" s="1"/>
  <c r="G22" i="12"/>
  <c r="I22" i="12" s="1"/>
  <c r="K22" i="12" s="1"/>
  <c r="M22" i="12" s="1"/>
  <c r="M93" i="12"/>
  <c r="H102" i="12"/>
  <c r="J102" i="12" s="1"/>
  <c r="L102" i="12" s="1"/>
  <c r="H22" i="12"/>
  <c r="J22" i="12" s="1"/>
  <c r="L22" i="12" s="1"/>
  <c r="G61" i="12"/>
  <c r="L94" i="12"/>
  <c r="M65" i="12"/>
  <c r="G37" i="12"/>
  <c r="I37" i="12" s="1"/>
  <c r="K37" i="12" s="1"/>
  <c r="M37" i="12" s="1"/>
  <c r="G199" i="12"/>
  <c r="I199" i="12" s="1"/>
  <c r="K199" i="12" s="1"/>
  <c r="M199" i="12" s="1"/>
  <c r="H20" i="12"/>
  <c r="J20" i="12" s="1"/>
  <c r="L20" i="12" s="1"/>
  <c r="L74" i="12"/>
  <c r="L65" i="12"/>
  <c r="M74" i="12"/>
  <c r="G21" i="12"/>
  <c r="I21" i="12" s="1"/>
  <c r="K21" i="12" s="1"/>
  <c r="M21" i="12" s="1"/>
  <c r="AE21" i="12"/>
  <c r="H21" i="12"/>
  <c r="J21" i="12" s="1"/>
  <c r="L21" i="12" s="1"/>
  <c r="AF21" i="12"/>
  <c r="J164" i="12"/>
  <c r="L164" i="12" s="1"/>
  <c r="I164" i="12"/>
  <c r="K164" i="12" s="1"/>
  <c r="M164" i="12" s="1"/>
  <c r="AK90" i="12"/>
  <c r="M90" i="12"/>
  <c r="AJ90" i="12"/>
  <c r="L90" i="12"/>
  <c r="AK77" i="12"/>
  <c r="M77" i="12"/>
  <c r="AJ77" i="12"/>
  <c r="L77" i="12"/>
  <c r="AE22" i="12"/>
  <c r="AH37" i="12"/>
  <c r="AF22" i="12"/>
  <c r="AK164" i="12"/>
  <c r="AE61" i="12"/>
  <c r="AJ199" i="12"/>
  <c r="AI164" i="12"/>
  <c r="AH102" i="12"/>
  <c r="AH176" i="12"/>
  <c r="AG99" i="12"/>
  <c r="AJ20" i="12"/>
  <c r="AI37" i="12"/>
  <c r="AJ94" i="12"/>
  <c r="AE20" i="12"/>
  <c r="AK22" i="12"/>
  <c r="AG176" i="12"/>
  <c r="AG164" i="12"/>
  <c r="AI22" i="12"/>
  <c r="AH22" i="12"/>
  <c r="AK74" i="12"/>
  <c r="AI199" i="12"/>
  <c r="AF199" i="12"/>
  <c r="AJ22" i="12"/>
  <c r="AE37" i="12"/>
  <c r="AJ176" i="12"/>
  <c r="AK102" i="12"/>
  <c r="AH99" i="12"/>
  <c r="AE99" i="12"/>
  <c r="AF37" i="12"/>
  <c r="AJ65" i="12"/>
  <c r="AI20" i="12"/>
  <c r="AK199" i="12"/>
  <c r="AK37" i="12"/>
  <c r="AF20" i="12"/>
  <c r="AK99" i="12"/>
  <c r="AE179" i="12"/>
  <c r="AJ37" i="12"/>
  <c r="AG37" i="12"/>
  <c r="AJ99" i="12"/>
  <c r="AJ93" i="12"/>
  <c r="AF164" i="12"/>
  <c r="AH20" i="12"/>
  <c r="AI102" i="12"/>
  <c r="AE102" i="12"/>
  <c r="AF102" i="12"/>
  <c r="AF176" i="12"/>
  <c r="AG22" i="12"/>
  <c r="AJ74" i="12"/>
  <c r="AG102" i="12"/>
  <c r="AF175" i="11"/>
  <c r="AI176" i="12"/>
  <c r="AH199" i="12"/>
  <c r="AE199" i="12"/>
  <c r="AI99" i="12"/>
  <c r="AJ164" i="12"/>
  <c r="AK20" i="12"/>
  <c r="AF99" i="12"/>
  <c r="AK65" i="12"/>
  <c r="AE164" i="12"/>
  <c r="AH164" i="12"/>
  <c r="AJ102" i="12"/>
  <c r="AG199" i="12"/>
  <c r="AK93" i="12"/>
  <c r="AK94" i="12"/>
  <c r="AE176" i="12"/>
  <c r="AK176" i="12"/>
  <c r="AG20" i="12"/>
  <c r="W160" i="10"/>
  <c r="V175" i="11"/>
  <c r="H175" i="11"/>
  <c r="I160" i="10"/>
  <c r="AG160" i="10"/>
  <c r="X6" i="10"/>
  <c r="Y6" i="9"/>
  <c r="X247" i="9"/>
  <c r="V179" i="12" a="1"/>
  <c r="X160" i="10" a="1"/>
  <c r="W175" i="11" a="1"/>
  <c r="U178" i="13" a="1"/>
  <c r="V179" i="12" l="1"/>
  <c r="AJ94" i="13"/>
  <c r="M93" i="13"/>
  <c r="I99" i="13"/>
  <c r="K99" i="13" s="1"/>
  <c r="M99" i="13" s="1"/>
  <c r="M90" i="13"/>
  <c r="I102" i="13"/>
  <c r="K102" i="13" s="1"/>
  <c r="M102" i="13" s="1"/>
  <c r="AJ90" i="13"/>
  <c r="AK94" i="13"/>
  <c r="J198" i="13"/>
  <c r="L198" i="13" s="1"/>
  <c r="U178" i="13"/>
  <c r="H178" i="13" s="1"/>
  <c r="J37" i="13"/>
  <c r="L37" i="13" s="1"/>
  <c r="I175" i="13"/>
  <c r="K175" i="13" s="1"/>
  <c r="M175" i="13" s="1"/>
  <c r="AJ93" i="13"/>
  <c r="AJ77" i="13"/>
  <c r="L74" i="13"/>
  <c r="M77" i="13"/>
  <c r="L65" i="13"/>
  <c r="I37" i="13"/>
  <c r="K37" i="13" s="1"/>
  <c r="M37" i="13" s="1"/>
  <c r="J175" i="13"/>
  <c r="L175" i="13" s="1"/>
  <c r="AE99" i="13"/>
  <c r="L164" i="13"/>
  <c r="AE37" i="13"/>
  <c r="G198" i="13"/>
  <c r="I198" i="13" s="1"/>
  <c r="K198" i="13" s="1"/>
  <c r="M198" i="13" s="1"/>
  <c r="G20" i="13"/>
  <c r="I20" i="13" s="1"/>
  <c r="K20" i="13" s="1"/>
  <c r="M20" i="13" s="1"/>
  <c r="AF37" i="13"/>
  <c r="AF198" i="13"/>
  <c r="AF175" i="13"/>
  <c r="H102" i="13"/>
  <c r="J102" i="13" s="1"/>
  <c r="L102" i="13" s="1"/>
  <c r="M65" i="13"/>
  <c r="AE178" i="13"/>
  <c r="AE175" i="13"/>
  <c r="M164" i="13"/>
  <c r="M74" i="13"/>
  <c r="AE102" i="13"/>
  <c r="H99" i="13"/>
  <c r="J99" i="13" s="1"/>
  <c r="L99" i="13" s="1"/>
  <c r="G22" i="13"/>
  <c r="I22" i="13" s="1"/>
  <c r="K22" i="13" s="1"/>
  <c r="M22" i="13" s="1"/>
  <c r="AE22" i="13"/>
  <c r="H179" i="12"/>
  <c r="G61" i="13"/>
  <c r="AE61" i="13"/>
  <c r="H20" i="13"/>
  <c r="J20" i="13" s="1"/>
  <c r="L20" i="13" s="1"/>
  <c r="AF22" i="13"/>
  <c r="H22" i="13"/>
  <c r="J22" i="13" s="1"/>
  <c r="L22" i="13" s="1"/>
  <c r="AF179" i="12"/>
  <c r="AG175" i="11"/>
  <c r="X160" i="10"/>
  <c r="W175" i="11"/>
  <c r="I175" i="11"/>
  <c r="J160" i="10"/>
  <c r="AH160" i="10"/>
  <c r="Y6" i="10"/>
  <c r="Z6" i="9"/>
  <c r="Y247" i="9"/>
  <c r="V178" i="13" a="1"/>
  <c r="Y160" i="10" a="1"/>
  <c r="W179" i="12" a="1"/>
  <c r="X175" i="11" a="1"/>
  <c r="W179" i="12" l="1"/>
  <c r="V178" i="13"/>
  <c r="AG178" i="13" s="1"/>
  <c r="AF178" i="13"/>
  <c r="AG179" i="12"/>
  <c r="I179" i="12"/>
  <c r="AH175" i="11"/>
  <c r="Y160" i="10"/>
  <c r="X175" i="11"/>
  <c r="J175" i="11"/>
  <c r="K160" i="10"/>
  <c r="AI160" i="10"/>
  <c r="Z6" i="10"/>
  <c r="Z247" i="9"/>
  <c r="W178" i="13" a="1"/>
  <c r="Z160" i="10" a="1"/>
  <c r="X179" i="12" a="1"/>
  <c r="Y175" i="11" a="1"/>
  <c r="X179" i="12" l="1"/>
  <c r="I178" i="13"/>
  <c r="W178" i="13"/>
  <c r="AH178" i="13" s="1"/>
  <c r="J179" i="12"/>
  <c r="AH179" i="12"/>
  <c r="AI175" i="11"/>
  <c r="Z160" i="10"/>
  <c r="Y175" i="11"/>
  <c r="K175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Z146" i="9" a="1"/>
  <c r="Z175" i="11" a="1"/>
  <c r="U146" i="9" a="1"/>
  <c r="Z89" i="10" a="1"/>
  <c r="Y180" i="9" a="1"/>
  <c r="Y89" i="10" a="1"/>
  <c r="W180" i="9" a="1"/>
  <c r="V180" i="9" a="1"/>
  <c r="W89" i="10" a="1"/>
  <c r="U180" i="9" a="1"/>
  <c r="Z174" i="10" a="1"/>
  <c r="X89" i="10" a="1"/>
  <c r="U89" i="10" a="1"/>
  <c r="T180" i="9" a="1"/>
  <c r="Y146" i="9" a="1"/>
  <c r="Z180" i="9" a="1"/>
  <c r="T174" i="10" a="1"/>
  <c r="X180" i="9" a="1"/>
  <c r="U36" i="10" a="1"/>
  <c r="U174" i="10" a="1"/>
  <c r="Y174" i="10" a="1"/>
  <c r="T146" i="9" a="1"/>
  <c r="W146" i="9" a="1"/>
  <c r="T89" i="10" a="1"/>
  <c r="W174" i="10" a="1"/>
  <c r="V174" i="10" a="1"/>
  <c r="X174" i="10" a="1"/>
  <c r="X146" i="9" a="1"/>
  <c r="V89" i="10" a="1"/>
  <c r="X178" i="13" a="1"/>
  <c r="Y179" i="12" a="1"/>
  <c r="V146" i="9" a="1"/>
  <c r="X178" i="13" l="1"/>
  <c r="J178" i="13"/>
  <c r="AI179" i="12"/>
  <c r="K179" i="12"/>
  <c r="Y179" i="12"/>
  <c r="AJ175" i="11"/>
  <c r="Z175" i="11"/>
  <c r="L175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Y94" i="11" a="1"/>
  <c r="U189" i="11" a="1"/>
  <c r="T189" i="11" a="1"/>
  <c r="V189" i="11" a="1"/>
  <c r="W286" i="11" a="1"/>
  <c r="V286" i="11" a="1"/>
  <c r="T287" i="11" a="1"/>
  <c r="Y178" i="13" a="1"/>
  <c r="Y189" i="11" a="1"/>
  <c r="U287" i="11" a="1"/>
  <c r="W189" i="11" a="1"/>
  <c r="Z189" i="11" a="1"/>
  <c r="U286" i="11" a="1"/>
  <c r="X189" i="11" a="1"/>
  <c r="Z179" i="12" a="1"/>
  <c r="Z94" i="11" a="1"/>
  <c r="Y178" i="13" l="1"/>
  <c r="AJ178" i="13" s="1"/>
  <c r="L179" i="12"/>
  <c r="AI178" i="13"/>
  <c r="K178" i="13"/>
  <c r="Z179" i="12"/>
  <c r="AJ179" i="12"/>
  <c r="AK175" i="11"/>
  <c r="AJ89" i="10"/>
  <c r="M89" i="10"/>
  <c r="AK89" i="10"/>
  <c r="M175" i="11"/>
  <c r="AE268" i="11"/>
  <c r="T287" i="11"/>
  <c r="AE266" i="11"/>
  <c r="T189" i="11"/>
  <c r="U189" i="11"/>
  <c r="Y189" i="11"/>
  <c r="Y94" i="11"/>
  <c r="Z189" i="11"/>
  <c r="W189" i="11"/>
  <c r="V189" i="11"/>
  <c r="Z94" i="11"/>
  <c r="X189" i="11"/>
  <c r="U287" i="11"/>
  <c r="U286" i="11"/>
  <c r="W286" i="11"/>
  <c r="V286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U195" i="12" a="1"/>
  <c r="U293" i="12" a="1"/>
  <c r="Y195" i="12" a="1"/>
  <c r="Y97" i="12" a="1"/>
  <c r="Z195" i="12" a="1"/>
  <c r="U294" i="12" a="1"/>
  <c r="T293" i="13" a="1"/>
  <c r="W195" i="12" a="1"/>
  <c r="Z178" i="13" a="1"/>
  <c r="V195" i="12" a="1"/>
  <c r="W293" i="12" a="1"/>
  <c r="U293" i="13" a="1"/>
  <c r="T195" i="12" a="1"/>
  <c r="Z97" i="12" a="1"/>
  <c r="V293" i="12" a="1"/>
  <c r="X195" i="12" a="1"/>
  <c r="T294" i="12" a="1"/>
  <c r="V292" i="13" a="1"/>
  <c r="U292" i="13" a="1"/>
  <c r="W292" i="13" a="1"/>
  <c r="U195" i="12" l="1"/>
  <c r="X195" i="12"/>
  <c r="T195" i="12"/>
  <c r="V195" i="12"/>
  <c r="W195" i="12"/>
  <c r="Z178" i="13"/>
  <c r="M178" i="13" s="1"/>
  <c r="M179" i="12"/>
  <c r="L178" i="13"/>
  <c r="V292" i="13"/>
  <c r="T293" i="13"/>
  <c r="W292" i="13"/>
  <c r="U292" i="13"/>
  <c r="U293" i="13"/>
  <c r="V293" i="12"/>
  <c r="I293" i="12" s="1"/>
  <c r="T294" i="12"/>
  <c r="G294" i="12" s="1"/>
  <c r="W293" i="12"/>
  <c r="J293" i="12" s="1"/>
  <c r="U294" i="12"/>
  <c r="H294" i="12" s="1"/>
  <c r="U293" i="12"/>
  <c r="H293" i="12" s="1"/>
  <c r="AK179" i="12"/>
  <c r="Z97" i="12"/>
  <c r="Y97" i="12"/>
  <c r="Z195" i="12"/>
  <c r="Y195" i="12"/>
  <c r="AJ189" i="11"/>
  <c r="AF189" i="11"/>
  <c r="AF286" i="11"/>
  <c r="AG286" i="11"/>
  <c r="AE189" i="11"/>
  <c r="AH286" i="11"/>
  <c r="AG189" i="11"/>
  <c r="AF287" i="11"/>
  <c r="AH189" i="11"/>
  <c r="AI189" i="11"/>
  <c r="AK94" i="11"/>
  <c r="AK189" i="11"/>
  <c r="AJ94" i="11"/>
  <c r="G287" i="11"/>
  <c r="AE287" i="11"/>
  <c r="J286" i="11"/>
  <c r="I286" i="11"/>
  <c r="H286" i="11"/>
  <c r="H287" i="11"/>
  <c r="K94" i="11"/>
  <c r="H94" i="11"/>
  <c r="J94" i="11"/>
  <c r="L94" i="11"/>
  <c r="I94" i="11"/>
  <c r="M94" i="11"/>
  <c r="G94" i="11"/>
  <c r="B266" i="11"/>
  <c r="AE265" i="11"/>
  <c r="G189" i="11"/>
  <c r="J189" i="11"/>
  <c r="L189" i="11"/>
  <c r="H189" i="11"/>
  <c r="I189" i="11"/>
  <c r="M189" i="11"/>
  <c r="K189" i="11"/>
  <c r="X6" i="8"/>
  <c r="X6" i="7"/>
  <c r="Y194" i="13" a="1"/>
  <c r="X194" i="13" a="1"/>
  <c r="U194" i="13" a="1"/>
  <c r="Y97" i="13" a="1"/>
  <c r="T194" i="13" a="1"/>
  <c r="Z194" i="13" a="1"/>
  <c r="V194" i="13" a="1"/>
  <c r="W194" i="13" a="1"/>
  <c r="Z97" i="13" a="1"/>
  <c r="AK178" i="13" l="1"/>
  <c r="U194" i="13"/>
  <c r="AF194" i="13" s="1"/>
  <c r="X194" i="13"/>
  <c r="AI194" i="13" s="1"/>
  <c r="Y97" i="13"/>
  <c r="AJ97" i="13" s="1"/>
  <c r="T194" i="13"/>
  <c r="G194" i="13" s="1"/>
  <c r="Y194" i="13"/>
  <c r="AJ194" i="13" s="1"/>
  <c r="Z194" i="13"/>
  <c r="AK194" i="13" s="1"/>
  <c r="W194" i="13"/>
  <c r="AH194" i="13" s="1"/>
  <c r="Z97" i="13"/>
  <c r="M97" i="13" s="1"/>
  <c r="V194" i="13"/>
  <c r="AG194" i="13" s="1"/>
  <c r="AJ195" i="12"/>
  <c r="AI195" i="12"/>
  <c r="AH195" i="12"/>
  <c r="M97" i="12"/>
  <c r="H195" i="12"/>
  <c r="J195" i="12" s="1"/>
  <c r="L195" i="12" s="1"/>
  <c r="AK195" i="12"/>
  <c r="AG195" i="12"/>
  <c r="I292" i="13"/>
  <c r="AG292" i="13"/>
  <c r="AF293" i="13"/>
  <c r="H293" i="13"/>
  <c r="H292" i="13"/>
  <c r="AF292" i="13"/>
  <c r="AH292" i="13"/>
  <c r="J292" i="13"/>
  <c r="AE293" i="13"/>
  <c r="G293" i="13"/>
  <c r="AJ97" i="12"/>
  <c r="L97" i="12"/>
  <c r="AE195" i="12"/>
  <c r="G195" i="12"/>
  <c r="I195" i="12" s="1"/>
  <c r="K195" i="12" s="1"/>
  <c r="M195" i="12" s="1"/>
  <c r="AF195" i="12"/>
  <c r="AK97" i="12"/>
  <c r="AG293" i="12"/>
  <c r="AF294" i="12"/>
  <c r="AF293" i="12"/>
  <c r="AH293" i="12"/>
  <c r="AE29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Y38" i="8" a="1"/>
  <c r="V148" i="8" a="1"/>
  <c r="W122" i="8" a="1"/>
  <c r="Y43" i="8" a="1"/>
  <c r="Y156" i="8" a="1"/>
  <c r="X141" i="8" a="1"/>
  <c r="U53" i="8" a="1"/>
  <c r="U77" i="8" a="1"/>
  <c r="T152" i="8" a="1"/>
  <c r="T34" i="8" a="1"/>
  <c r="X50" i="8" a="1"/>
  <c r="W181" i="8" a="1"/>
  <c r="U67" i="8" a="1"/>
  <c r="T134" i="8" a="1"/>
  <c r="W145" i="8" a="1"/>
  <c r="Y123" i="8" a="1"/>
  <c r="X34" i="8" a="1"/>
  <c r="U172" i="8" a="1"/>
  <c r="W185" i="8" a="1"/>
  <c r="T61" i="8" a="1"/>
  <c r="Y54" i="8" a="1"/>
  <c r="X134" i="8" a="1"/>
  <c r="U65" i="8" a="1"/>
  <c r="X153" i="8" a="1"/>
  <c r="W12" i="8" a="1"/>
  <c r="U188" i="8" a="1"/>
  <c r="W74" i="8" a="1"/>
  <c r="V34" i="8" a="1"/>
  <c r="X81" i="8" a="1"/>
  <c r="X68" i="8" a="1"/>
  <c r="W68" i="8" a="1"/>
  <c r="U101" i="8" a="1"/>
  <c r="V149" i="8" a="1"/>
  <c r="T182" i="8" a="1"/>
  <c r="U183" i="8" a="1"/>
  <c r="V43" i="8" a="1"/>
  <c r="V172" i="8" a="1"/>
  <c r="Y67" i="8" a="1"/>
  <c r="U185" i="8" a="1"/>
  <c r="V68" i="8" a="1"/>
  <c r="Y94" i="8" a="1"/>
  <c r="Y24" i="8" a="1"/>
  <c r="W152" i="8" a="1"/>
  <c r="Y34" i="8" a="1"/>
  <c r="U50" i="8" a="1"/>
  <c r="T72" i="8" a="1"/>
  <c r="V49" i="8" a="1"/>
  <c r="W83" i="8" a="1"/>
  <c r="T77" i="8" a="1"/>
  <c r="Y74" i="8" a="1"/>
  <c r="Y136" i="8" a="1"/>
  <c r="Y128" i="8" a="1"/>
  <c r="Y73" i="8" a="1"/>
  <c r="X45" i="8" a="1"/>
  <c r="T59" i="8" a="1"/>
  <c r="X122" i="8" a="1"/>
  <c r="Y78" i="8" a="1"/>
  <c r="U73" i="8" a="1"/>
  <c r="X54" i="8" a="1"/>
  <c r="X172" i="8" a="1"/>
  <c r="V75" i="8" a="1"/>
  <c r="T76" i="8" a="1"/>
  <c r="U72" i="8" a="1"/>
  <c r="V71" i="8" a="1"/>
  <c r="X24" i="8" a="1"/>
  <c r="T140" i="8" a="1"/>
  <c r="U138" i="8" a="1"/>
  <c r="T73" i="8" a="1"/>
  <c r="T43" i="8" a="1"/>
  <c r="T218" i="8"/>
  <c r="Y141" i="8" a="1"/>
  <c r="T14" i="8" a="1"/>
  <c r="V12" i="8" a="1"/>
  <c r="X72" i="8" a="1"/>
  <c r="T138" i="8" a="1"/>
  <c r="X74" i="8" a="1"/>
  <c r="W183" i="8" a="1"/>
  <c r="X156" i="8" a="1"/>
  <c r="Y14" i="8" a="1"/>
  <c r="U61" i="8" a="1"/>
  <c r="V182" i="8" a="1"/>
  <c r="W54" i="8" a="1"/>
  <c r="U181" i="8" a="1"/>
  <c r="V153" i="8" a="1"/>
  <c r="W75" i="8" a="1"/>
  <c r="U140" i="8" a="1"/>
  <c r="T136" i="8" a="1"/>
  <c r="Y131" i="8" a="1"/>
  <c r="V185" i="8" a="1"/>
  <c r="V111" i="8" a="1"/>
  <c r="V136" i="8" a="1"/>
  <c r="W50" i="8" a="1"/>
  <c r="T68" i="8" a="1"/>
  <c r="W81" i="8" a="1"/>
  <c r="U68" i="8" a="1"/>
  <c r="X43" i="8" a="1"/>
  <c r="Y53" i="8" a="1"/>
  <c r="X157" i="8" a="1"/>
  <c r="T122" i="8" a="1"/>
  <c r="V38" i="8" a="1"/>
  <c r="U76" i="8" a="1"/>
  <c r="T247" i="8"/>
  <c r="Y57" i="8" a="1"/>
  <c r="U93" i="8" a="1"/>
  <c r="W172" i="8" a="1"/>
  <c r="Y65" i="8" a="1"/>
  <c r="T202" i="8"/>
  <c r="V181" i="8" a="1"/>
  <c r="U43" i="8" a="1"/>
  <c r="T201" i="8"/>
  <c r="W111" i="8" a="1"/>
  <c r="V72" i="8" a="1"/>
  <c r="T163" i="8" a="1"/>
  <c r="T145" i="8" a="1"/>
  <c r="Y72" i="8" a="1"/>
  <c r="Y51" i="8" a="1"/>
  <c r="Y158" i="8" a="1"/>
  <c r="U27" i="8" a="1"/>
  <c r="V101" i="8" a="1"/>
  <c r="Y60" i="8" a="1"/>
  <c r="X148" i="8" a="1"/>
  <c r="W187" i="8" a="1"/>
  <c r="W61" i="8" a="1"/>
  <c r="X73" i="8" a="1"/>
  <c r="W156" i="8" a="1"/>
  <c r="T46" i="8" a="1"/>
  <c r="Y139" i="8" a="1"/>
  <c r="T81" i="8" a="1"/>
  <c r="Y174" i="8" a="1"/>
  <c r="X136" i="8" a="1"/>
  <c r="T183" i="8" a="1"/>
  <c r="V127" i="8" a="1"/>
  <c r="X181" i="8" a="1"/>
  <c r="V174" i="8" a="1"/>
  <c r="Y68" i="8" a="1"/>
  <c r="U14" i="8" a="1"/>
  <c r="V65" i="8" a="1"/>
  <c r="Y101" i="8" a="1"/>
  <c r="T26" i="8" a="1"/>
  <c r="V76" i="8" a="1"/>
  <c r="V73" i="8" a="1"/>
  <c r="V183" i="8" a="1"/>
  <c r="X129" i="8" a="1"/>
  <c r="U182" i="8" a="1"/>
  <c r="W101" i="8" a="1"/>
  <c r="W77" i="8" a="1"/>
  <c r="T172" i="8" a="1"/>
  <c r="W188" i="8" a="1"/>
  <c r="W73" i="8" a="1"/>
  <c r="W136" i="8" a="1"/>
  <c r="V122" i="8" a="1"/>
  <c r="T101" i="8" a="1"/>
  <c r="X187" i="8" a="1"/>
  <c r="U122" i="8" a="1"/>
  <c r="Y106" i="8" a="1"/>
  <c r="X46" i="8" a="1"/>
  <c r="W49" i="8" a="1"/>
  <c r="T168" i="8" a="1"/>
  <c r="T27" i="8" a="1"/>
  <c r="V50" i="8" a="1"/>
  <c r="T71" i="8" a="1"/>
  <c r="Y163" i="8" a="1"/>
  <c r="Y148" i="8" a="1"/>
  <c r="U71" i="8" a="1"/>
  <c r="U34" i="8" a="1"/>
  <c r="X51" i="8" a="1"/>
  <c r="W59" i="8" a="1"/>
  <c r="X65" i="8" a="1"/>
  <c r="V74" i="8" a="1"/>
  <c r="X71" i="8" a="1"/>
  <c r="X155" i="8" a="1"/>
  <c r="X27" i="8" a="1"/>
  <c r="T245" i="8"/>
  <c r="U46" i="8" a="1"/>
  <c r="X67" i="8" a="1"/>
  <c r="X149" i="8" a="1"/>
  <c r="T199" i="8"/>
  <c r="U45" i="8" a="1"/>
  <c r="Y114" i="8" a="1"/>
  <c r="Y147" i="8" a="1"/>
  <c r="Y63" i="8" a="1"/>
  <c r="Y127" i="8" a="1"/>
  <c r="T244" i="8"/>
  <c r="W148" i="8" a="1"/>
  <c r="Y181" i="8" a="1"/>
  <c r="X26" i="8" a="1"/>
  <c r="W53" i="8" a="1"/>
  <c r="U148" i="8" a="1"/>
  <c r="W14" i="8" a="1"/>
  <c r="X145" i="8" a="1"/>
  <c r="Y20" i="8" a="1"/>
  <c r="Y61" i="8" a="1"/>
  <c r="W149" i="8" a="1"/>
  <c r="X183" i="8" a="1"/>
  <c r="Y129" i="8" a="1"/>
  <c r="V59" i="8" a="1"/>
  <c r="T222" i="8"/>
  <c r="W38" i="8" a="1"/>
  <c r="V140" i="8" a="1"/>
  <c r="X75" i="8" a="1"/>
  <c r="Y152" i="8" a="1"/>
  <c r="X159" i="8" a="1"/>
  <c r="Y103" i="8" a="1"/>
  <c r="Y153" i="8" a="1"/>
  <c r="Y157" i="8" a="1"/>
  <c r="W71" i="8" a="1"/>
  <c r="V152" i="8" a="1"/>
  <c r="U74" i="8" a="1"/>
  <c r="V163" i="8" a="1"/>
  <c r="T75" i="8" a="1"/>
  <c r="X138" i="8" a="1"/>
  <c r="Y79" i="8" a="1"/>
  <c r="V67" i="8" a="1"/>
  <c r="W163" i="8" a="1"/>
  <c r="T213" i="8"/>
  <c r="V134" i="8" a="1"/>
  <c r="Y100" i="8" a="1"/>
  <c r="Y49" i="8" a="1"/>
  <c r="X76" i="8" a="1"/>
  <c r="Y105" i="8" a="1"/>
  <c r="Y26" i="8" a="1"/>
  <c r="V51" i="8" a="1"/>
  <c r="W153" i="8" a="1"/>
  <c r="W134" i="8" a="1"/>
  <c r="Y167" i="8" a="1"/>
  <c r="X152" i="8" a="1"/>
  <c r="Y16" i="8" a="1"/>
  <c r="T67" i="8" a="1"/>
  <c r="X163" i="8" a="1"/>
  <c r="V81" i="8" a="1"/>
  <c r="X59" i="8" a="1"/>
  <c r="U149" i="8" a="1"/>
  <c r="U187" i="8" a="1"/>
  <c r="U136" i="8" a="1"/>
  <c r="Y58" i="8" a="1"/>
  <c r="V187" i="8" a="1"/>
  <c r="Y149" i="8" a="1"/>
  <c r="X49" i="8" a="1"/>
  <c r="V27" i="8" a="1"/>
  <c r="W174" i="8" a="1"/>
  <c r="T50" i="8" a="1"/>
  <c r="W65" i="8" a="1"/>
  <c r="X12" i="8" a="1"/>
  <c r="X168" i="8" a="1"/>
  <c r="T174" i="8" a="1"/>
  <c r="W93" i="8" a="1"/>
  <c r="T233" i="8"/>
  <c r="Y111" i="8" a="1"/>
  <c r="T65" i="8" a="1"/>
  <c r="Y125" i="8" a="1"/>
  <c r="W72" i="8" a="1"/>
  <c r="T93" i="8" a="1"/>
  <c r="V138" i="8" a="1"/>
  <c r="Y138" i="8" a="1"/>
  <c r="T45" i="8" a="1"/>
  <c r="X14" i="8" a="1"/>
  <c r="X174" i="8" a="1"/>
  <c r="U12" i="8" a="1"/>
  <c r="Y172" i="8" a="1"/>
  <c r="X61" i="8" a="1"/>
  <c r="V26" i="8" a="1"/>
  <c r="X93" i="8" a="1"/>
  <c r="W76" i="8" a="1"/>
  <c r="U134" i="8" a="1"/>
  <c r="X111" i="8" a="1"/>
  <c r="Y182" i="8" a="1"/>
  <c r="X77" i="8" a="1"/>
  <c r="V46" i="8" a="1"/>
  <c r="T200" i="8"/>
  <c r="W168" i="8" a="1"/>
  <c r="T185" i="8" a="1"/>
  <c r="T111" i="8" a="1"/>
  <c r="Y77" i="8" a="1"/>
  <c r="U153" i="8" a="1"/>
  <c r="V145" i="8" a="1"/>
  <c r="Y177" i="8" a="1"/>
  <c r="Y155" i="8" a="1"/>
  <c r="Y159" i="8" a="1"/>
  <c r="U111" i="8" a="1"/>
  <c r="W27" i="8" a="1"/>
  <c r="V14" i="8" a="1"/>
  <c r="Y122" i="8" a="1"/>
  <c r="U127" i="8" a="1"/>
  <c r="U49" i="8" a="1"/>
  <c r="Y175" i="8" a="1"/>
  <c r="T148" i="8" a="1"/>
  <c r="Y75" i="8" a="1"/>
  <c r="V61" i="8" a="1"/>
  <c r="X83" i="8" a="1"/>
  <c r="V93" i="8" a="1"/>
  <c r="T181" i="8" a="1"/>
  <c r="X140" i="8" a="1"/>
  <c r="T149" i="8" a="1"/>
  <c r="U174" i="8" a="1"/>
  <c r="U163" i="8" a="1"/>
  <c r="T74" i="8" a="1"/>
  <c r="W51" i="8" a="1"/>
  <c r="T250" i="8"/>
  <c r="U81" i="8" a="1"/>
  <c r="U145" i="8" a="1"/>
  <c r="Y179" i="8" a="1"/>
  <c r="Y188" i="8" a="1"/>
  <c r="W182" i="8" a="1"/>
  <c r="X158" i="8" a="1"/>
  <c r="Y76" i="8" a="1"/>
  <c r="T53" i="8" a="1"/>
  <c r="Y145" i="8" a="1"/>
  <c r="Y144" i="8" a="1"/>
  <c r="X127" i="8" a="1"/>
  <c r="T49" i="8" a="1"/>
  <c r="V53" i="8" a="1"/>
  <c r="W46" i="8" a="1"/>
  <c r="Y12" i="8" a="1"/>
  <c r="Y45" i="8" a="1"/>
  <c r="Y104" i="8" a="1"/>
  <c r="X53" i="8" a="1"/>
  <c r="Y183" i="8" a="1"/>
  <c r="W157" i="8" a="1"/>
  <c r="Y187" i="8" a="1"/>
  <c r="Y140" i="8" a="1"/>
  <c r="U168" i="8" a="1"/>
  <c r="X185" i="8" a="1"/>
  <c r="Y56" i="8" a="1"/>
  <c r="X38" i="8" a="1"/>
  <c r="T153" i="8" a="1"/>
  <c r="Y27" i="8" a="1"/>
  <c r="W127" i="8" a="1"/>
  <c r="W43" i="8" a="1"/>
  <c r="Y168" i="8" a="1"/>
  <c r="Y178" i="8" a="1"/>
  <c r="U75" i="8" a="1"/>
  <c r="U26" i="8" a="1"/>
  <c r="U59" i="8" a="1"/>
  <c r="U152" i="8" a="1"/>
  <c r="X182" i="8" a="1"/>
  <c r="Y48" i="8" a="1"/>
  <c r="V77" i="8" a="1"/>
  <c r="X101" i="8" a="1"/>
  <c r="Y59" i="8" a="1"/>
  <c r="W45" i="8" a="1"/>
  <c r="Y71" i="8" a="1"/>
  <c r="W34" i="8" a="1"/>
  <c r="Y185" i="8" a="1"/>
  <c r="U83" i="8" a="1"/>
  <c r="Y165" i="8" a="1"/>
  <c r="Y110" i="8" a="1"/>
  <c r="W140" i="8" a="1"/>
  <c r="W26" i="8" a="1"/>
  <c r="Y81" i="8" a="1"/>
  <c r="Y93" i="8" a="1"/>
  <c r="U51" i="8" a="1"/>
  <c r="Y46" i="8" a="1"/>
  <c r="W67" i="8" a="1"/>
  <c r="T127" i="8" a="1"/>
  <c r="Y95" i="8" a="1"/>
  <c r="Y107" i="8" a="1"/>
  <c r="X188" i="8" a="1"/>
  <c r="T12" i="8" a="1"/>
  <c r="W138" i="8" a="1"/>
  <c r="I194" i="13" l="1"/>
  <c r="K194" i="13" s="1"/>
  <c r="M194" i="13" s="1"/>
  <c r="AK97" i="13"/>
  <c r="H194" i="13"/>
  <c r="J194" i="13" s="1"/>
  <c r="L194" i="13" s="1"/>
  <c r="AE194" i="13"/>
  <c r="L97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73" i="8" a="1"/>
  <c r="Y60" i="10" a="1"/>
  <c r="Z111" i="8" a="1"/>
  <c r="U196" i="10" a="1"/>
  <c r="Y181" i="10" a="1"/>
  <c r="Z157" i="8" a="1"/>
  <c r="Z72" i="8" a="1"/>
  <c r="Z139" i="8" a="1"/>
  <c r="Z39" i="8" a="1"/>
  <c r="X145" i="10" a="1"/>
  <c r="Z107" i="8" a="1"/>
  <c r="Z12" i="8" a="1"/>
  <c r="U143" i="10" a="1"/>
  <c r="X38" i="10" a="1"/>
  <c r="V30" i="10" a="1"/>
  <c r="Z131" i="8" a="1"/>
  <c r="Y12" i="10" a="1"/>
  <c r="Z48" i="8" a="1"/>
  <c r="T232" i="10" a="1"/>
  <c r="Z43" i="8" a="1"/>
  <c r="W42" i="10" a="1"/>
  <c r="Z141" i="8" a="1"/>
  <c r="X173" i="7" a="1"/>
  <c r="Z49" i="8" a="1"/>
  <c r="Z162" i="8" a="1"/>
  <c r="Y67" i="10" a="1"/>
  <c r="Z123" i="8" a="1"/>
  <c r="Y153" i="10" a="1"/>
  <c r="Z82" i="8" a="1"/>
  <c r="Z114" i="8" a="1"/>
  <c r="Z180" i="8" a="1"/>
  <c r="X162" i="10" a="1"/>
  <c r="T260" i="10" a="1"/>
  <c r="X74" i="10" a="1"/>
  <c r="Z93" i="8" a="1"/>
  <c r="U194" i="10" a="1"/>
  <c r="Y196" i="10" a="1"/>
  <c r="Z147" i="8" a="1"/>
  <c r="W38" i="10" a="1"/>
  <c r="Z77" i="8" a="1"/>
  <c r="Z56" i="8" a="1"/>
  <c r="T143" i="10" a="1"/>
  <c r="Z61" i="8" a="1"/>
  <c r="Z26" i="8" a="1"/>
  <c r="Z134" i="8" a="1"/>
  <c r="Z75" i="8" a="1"/>
  <c r="T243" i="10" a="1"/>
  <c r="Z28" i="8" a="1"/>
  <c r="U197" i="10" a="1"/>
  <c r="X165" i="10" a="1"/>
  <c r="Z54" i="8" a="1"/>
  <c r="U91" i="10" a="1"/>
  <c r="Y56" i="10" a="1"/>
  <c r="T210" i="10" a="1"/>
  <c r="Y147" i="10" a="1"/>
  <c r="Z14" i="8" a="1"/>
  <c r="V197" i="10" a="1"/>
  <c r="Z100" i="8" a="1"/>
  <c r="Z174" i="8" a="1"/>
  <c r="Y64" i="10" a="1"/>
  <c r="Z68" i="8" a="1"/>
  <c r="Z58" i="8" a="1"/>
  <c r="Z78" i="8" a="1"/>
  <c r="V91" i="10" a="1"/>
  <c r="T12" i="10" a="1"/>
  <c r="Y127" i="7" a="1"/>
  <c r="Z188" i="8" a="1"/>
  <c r="Z129" i="8" a="1"/>
  <c r="V74" i="10" a="1"/>
  <c r="U29" i="10" a="1"/>
  <c r="Z110" i="8" a="1"/>
  <c r="Z46" i="8" a="1"/>
  <c r="W197" i="10" a="1"/>
  <c r="Z50" i="8" a="1"/>
  <c r="Z159" i="8" a="1"/>
  <c r="Z67" i="8" a="1"/>
  <c r="Y30" i="10" a="1"/>
  <c r="Z81" i="8" a="1"/>
  <c r="Y183" i="10" a="1"/>
  <c r="Y163" i="10" a="1"/>
  <c r="Z172" i="8" a="1"/>
  <c r="X42" i="10" a="1"/>
  <c r="Z181" i="8" a="1"/>
  <c r="Z16" i="8" a="1"/>
  <c r="Y47" i="7" a="1"/>
  <c r="Y84" i="10" a="1"/>
  <c r="Y150" i="10" a="1"/>
  <c r="Z105" i="8" a="1"/>
  <c r="T194" i="10" a="1"/>
  <c r="Z79" i="8" a="1"/>
  <c r="X12" i="10" a="1"/>
  <c r="Y38" i="10" a="1"/>
  <c r="Z45" i="8" a="1"/>
  <c r="V12" i="10" a="1"/>
  <c r="T29" i="10" a="1"/>
  <c r="Y91" i="10" a="1"/>
  <c r="T38" i="10" a="1"/>
  <c r="X194" i="10" a="1"/>
  <c r="X196" i="10" a="1"/>
  <c r="T251" i="10" a="1"/>
  <c r="Z175" i="8" a="1"/>
  <c r="W173" i="7" a="1"/>
  <c r="Z152" i="8" a="1"/>
  <c r="W29" i="10" a="1"/>
  <c r="Y165" i="10" a="1"/>
  <c r="Z163" i="8" a="1"/>
  <c r="Y131" i="7" a="1"/>
  <c r="Z27" i="8" a="1"/>
  <c r="Y138" i="10" a="1"/>
  <c r="Z148" i="8" a="1"/>
  <c r="Z34" i="8" a="1"/>
  <c r="Y162" i="10" a="1"/>
  <c r="W12" i="10" a="1"/>
  <c r="W196" i="10" a="1"/>
  <c r="Z51" i="8" a="1"/>
  <c r="Z185" i="8" a="1"/>
  <c r="Z165" i="8" a="1"/>
  <c r="Y116" i="10" a="1"/>
  <c r="Z38" i="8" a="1"/>
  <c r="X30" i="10" a="1"/>
  <c r="V42" i="10" a="1"/>
  <c r="Z118" i="8" a="1"/>
  <c r="Y74" i="10" a="1"/>
  <c r="Z183" i="8" a="1"/>
  <c r="W74" i="10" a="1"/>
  <c r="T252" i="10" a="1"/>
  <c r="Z155" i="8" a="1"/>
  <c r="U38" i="10" a="1"/>
  <c r="X91" i="10" a="1"/>
  <c r="X147" i="10" a="1"/>
  <c r="Z65" i="8" a="1"/>
  <c r="Z24" i="8" a="1"/>
  <c r="Y26" i="10" a="1"/>
  <c r="Z53" i="8" a="1"/>
  <c r="Y66" i="10" a="1"/>
  <c r="T224" i="10" a="1"/>
  <c r="Z122" i="8" a="1"/>
  <c r="V196" i="10" a="1"/>
  <c r="Y15" i="7" a="1"/>
  <c r="Z120" i="8" a="1"/>
  <c r="V194" i="10" a="1"/>
  <c r="U30" i="10" a="1"/>
  <c r="Z104" i="8" a="1"/>
  <c r="Z106" i="8" a="1"/>
  <c r="Z60" i="8" a="1"/>
  <c r="Y29" i="10" a="1"/>
  <c r="Z136" i="8" a="1"/>
  <c r="Z145" i="8" a="1"/>
  <c r="Y143" i="10" a="1"/>
  <c r="Z156" i="8" a="1"/>
  <c r="Z125" i="8" a="1"/>
  <c r="Z167" i="8" a="1"/>
  <c r="Y42" i="10" a="1"/>
  <c r="Z103" i="8" a="1"/>
  <c r="Y23" i="10" a="1"/>
  <c r="X163" i="10" a="1"/>
  <c r="Y194" i="10" a="1"/>
  <c r="Z101" i="8" a="1"/>
  <c r="T254" i="10" a="1"/>
  <c r="U12" i="10" a="1"/>
  <c r="Y94" i="7" a="1"/>
  <c r="W30" i="10" a="1"/>
  <c r="Z153" i="8" a="1"/>
  <c r="Y112" i="10" a="1"/>
  <c r="Y173" i="7" a="1"/>
  <c r="Y114" i="10" a="1"/>
  <c r="Y93" i="7" a="1"/>
  <c r="Y104" i="10" a="1"/>
  <c r="V29" i="10" a="1"/>
  <c r="Z187" i="8" a="1"/>
  <c r="Z168" i="8" a="1"/>
  <c r="Z149" i="8" a="1"/>
  <c r="W162" i="10" a="1"/>
  <c r="Z74" i="8" a="1"/>
  <c r="T213" i="10" a="1"/>
  <c r="T91" i="10" a="1"/>
  <c r="Z186" i="8" a="1"/>
  <c r="Z179" i="8" a="1"/>
  <c r="Y131" i="10" a="1"/>
  <c r="T212" i="10" a="1"/>
  <c r="Z177" i="8" a="1"/>
  <c r="Y52" i="10" a="1"/>
  <c r="Z95" i="8" a="1"/>
  <c r="Z178" i="8" a="1"/>
  <c r="Z124" i="8" a="1"/>
  <c r="Y115" i="10" a="1"/>
  <c r="T74" i="10" a="1"/>
  <c r="T197" i="10" a="1"/>
  <c r="Z83" i="8" a="1"/>
  <c r="Z71" i="8" a="1"/>
  <c r="Y19" i="10" a="1"/>
  <c r="Z57" i="8" a="1"/>
  <c r="Y197" i="10" a="1"/>
  <c r="Z70" i="8" a="1"/>
  <c r="X127" i="7" a="1"/>
  <c r="V24" i="7" a="1"/>
  <c r="U74" i="10" a="1"/>
  <c r="Z140" i="8" a="1"/>
  <c r="Y83" i="10" a="1"/>
  <c r="T30" i="10" a="1"/>
  <c r="Z76" i="8" a="1"/>
  <c r="X197" i="10" a="1"/>
  <c r="X136" i="10" a="1"/>
  <c r="V143" i="10" a="1"/>
  <c r="Z128" i="8" a="1"/>
  <c r="T228" i="10" a="1"/>
  <c r="Z20" i="8" a="1"/>
  <c r="V33" i="7" a="1"/>
  <c r="Z171" i="8" a="1"/>
  <c r="V38" i="10" a="1"/>
  <c r="Z182" i="8" a="1"/>
  <c r="Z144" i="8" a="1"/>
  <c r="W194" i="10" a="1"/>
  <c r="Z59" i="8" a="1"/>
  <c r="T211" i="10" a="1"/>
  <c r="Z138" i="8" a="1"/>
  <c r="Z169" i="8" a="1"/>
  <c r="Y136" i="10" a="1"/>
  <c r="Z63" i="8" a="1"/>
  <c r="W163" i="10" a="1"/>
  <c r="X26" i="10" a="1"/>
  <c r="Z127" i="8" a="1"/>
  <c r="X29" i="10" a="1"/>
  <c r="Z94" i="8" a="1"/>
  <c r="Y145" i="10" a="1"/>
  <c r="W143" i="10" a="1"/>
  <c r="W91" i="10" a="1"/>
  <c r="U24" i="7" a="1"/>
  <c r="X143" i="10" a="1"/>
  <c r="Z29" i="8" a="1"/>
  <c r="Y49" i="7" a="1"/>
  <c r="Z158" i="8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Y64" i="11" a="1"/>
  <c r="X287" i="11" a="1"/>
  <c r="Z173" i="7" a="1"/>
  <c r="Y97" i="11" a="1"/>
  <c r="Y78" i="11" a="1"/>
  <c r="Y134" i="7" a="1"/>
  <c r="Y288" i="11" a="1"/>
  <c r="Z286" i="11" a="1"/>
  <c r="Z30" i="10" a="1"/>
  <c r="Y178" i="11" a="1"/>
  <c r="U97" i="11" a="1"/>
  <c r="Z162" i="10" a="1"/>
  <c r="W211" i="11" a="1"/>
  <c r="Z94" i="7" a="1"/>
  <c r="Y210" i="11" a="1"/>
  <c r="X22" i="7" a="1"/>
  <c r="W41" i="11" a="1"/>
  <c r="Z131" i="10" a="1"/>
  <c r="Z147" i="10" a="1"/>
  <c r="Z283" i="11" a="1"/>
  <c r="V211" i="11" a="1"/>
  <c r="Z147" i="7" a="1"/>
  <c r="Z168" i="10" a="1"/>
  <c r="Z150" i="10" a="1"/>
  <c r="AA288" i="11" a="1"/>
  <c r="Y129" i="7" a="1"/>
  <c r="Z165" i="7" a="1"/>
  <c r="Z52" i="10" a="1"/>
  <c r="Y289" i="11" a="1"/>
  <c r="W138" i="11" a="1"/>
  <c r="Z43" i="10" a="1"/>
  <c r="Y208" i="11" a="1"/>
  <c r="Y282" i="11" a="1"/>
  <c r="Z128" i="10" a="1"/>
  <c r="T288" i="11" a="1"/>
  <c r="T224" i="11" a="1"/>
  <c r="U173" i="7" a="1"/>
  <c r="Y31" i="11" a="1"/>
  <c r="U138" i="11" a="1"/>
  <c r="Z27" i="10" a="1"/>
  <c r="Y27" i="11" a="1"/>
  <c r="T289" i="11" a="1"/>
  <c r="Z114" i="10" a="1"/>
  <c r="T283" i="11" a="1"/>
  <c r="T226" i="11" a="1"/>
  <c r="X282" i="11" a="1"/>
  <c r="Y290" i="11" a="1"/>
  <c r="Z127" i="7" a="1"/>
  <c r="AA283" i="11" a="1"/>
  <c r="X97" i="11" a="1"/>
  <c r="Z91" i="10" a="1"/>
  <c r="W210" i="11" a="1"/>
  <c r="T227" i="11" a="1"/>
  <c r="V13" i="11" a="1"/>
  <c r="X286" i="11" a="1"/>
  <c r="V290" i="11" a="1"/>
  <c r="Z79" i="10" a="1"/>
  <c r="X208" i="11" a="1"/>
  <c r="Y33" i="7" a="1"/>
  <c r="Z83" i="10" a="1"/>
  <c r="Z33" i="10" a="1"/>
  <c r="T138" i="11" a="1"/>
  <c r="Z53" i="7" a="1"/>
  <c r="V287" i="11" a="1"/>
  <c r="V283" i="11" a="1"/>
  <c r="Z12" i="10" a="1"/>
  <c r="Z67" i="10" a="1"/>
  <c r="V208" i="11" a="1"/>
  <c r="U31" i="11" a="1"/>
  <c r="W290" i="11" a="1"/>
  <c r="T31" i="11" a="1"/>
  <c r="X283" i="11" a="1"/>
  <c r="X178" i="11" a="1"/>
  <c r="X13" i="11" a="1"/>
  <c r="Z74" i="10" a="1"/>
  <c r="Z42" i="10" a="1"/>
  <c r="Y41" i="11" a="1"/>
  <c r="Y158" i="11" a="1"/>
  <c r="V288" i="11" a="1"/>
  <c r="W287" i="11" a="1"/>
  <c r="V30" i="11" a="1"/>
  <c r="Z188" i="10" a="1"/>
  <c r="U288" i="11" a="1"/>
  <c r="X290" i="11" a="1"/>
  <c r="Z104" i="10" a="1"/>
  <c r="Z197" i="10" a="1"/>
  <c r="Y211" i="11" a="1"/>
  <c r="X289" i="11" a="1"/>
  <c r="T97" i="11" a="1"/>
  <c r="X41" i="11" a="1"/>
  <c r="X45" i="11" a="1"/>
  <c r="Z161" i="7" a="1"/>
  <c r="Y22" i="7" a="1"/>
  <c r="V31" i="11" a="1"/>
  <c r="X288" i="11" a="1"/>
  <c r="AA286" i="11" a="1"/>
  <c r="Y50" i="7" a="1"/>
  <c r="Z153" i="10" a="1"/>
  <c r="X138" i="11" a="1"/>
  <c r="V41" i="11" a="1"/>
  <c r="Y180" i="11" a="1"/>
  <c r="Y19" i="7" a="1"/>
  <c r="Y30" i="11" a="1"/>
  <c r="W24" i="7" a="1"/>
  <c r="Y287" i="11" a="1"/>
  <c r="Z195" i="10" a="1"/>
  <c r="Z64" i="10" a="1"/>
  <c r="Y13" i="11" a="1"/>
  <c r="Z22" i="7" a="1"/>
  <c r="T225" i="11" a="1"/>
  <c r="Z60" i="10" a="1"/>
  <c r="U208" i="11" a="1"/>
  <c r="Z289" i="11" a="1"/>
  <c r="W282" i="11" a="1"/>
  <c r="Y95" i="7" a="1"/>
  <c r="X129" i="7" a="1"/>
  <c r="AA290" i="11" a="1"/>
  <c r="V97" i="11" a="1"/>
  <c r="Z26" i="10" a="1"/>
  <c r="T290" i="11" a="1"/>
  <c r="U30" i="11" a="1"/>
  <c r="Z84" i="10" a="1"/>
  <c r="Y53" i="7" a="1"/>
  <c r="Y138" i="11" a="1"/>
  <c r="X30" i="11" a="1"/>
  <c r="Z93" i="7" a="1"/>
  <c r="Z194" i="10" a="1"/>
  <c r="Z75" i="10" a="1"/>
  <c r="Z181" i="10" a="1"/>
  <c r="U290" i="11" a="1"/>
  <c r="T13" i="11" a="1"/>
  <c r="Z38" i="10" a="1"/>
  <c r="X211" i="11" a="1"/>
  <c r="W31" i="11" a="1"/>
  <c r="AA287" i="11" a="1"/>
  <c r="X24" i="7" a="1"/>
  <c r="Z23" i="10" a="1"/>
  <c r="Z112" i="10" a="1"/>
  <c r="W13" i="11" a="1"/>
  <c r="X31" i="11" a="1"/>
  <c r="Z163" i="10" a="1"/>
  <c r="T211" i="11" a="1"/>
  <c r="Z287" i="11" a="1"/>
  <c r="Y144" i="7" a="1"/>
  <c r="Z136" i="10" a="1"/>
  <c r="Y149" i="11" a="1"/>
  <c r="V282" i="11" a="1"/>
  <c r="Z288" i="11" a="1"/>
  <c r="Z143" i="10" a="1"/>
  <c r="Z116" i="10" a="1"/>
  <c r="AA289" i="11" a="1"/>
  <c r="X144" i="7" a="1"/>
  <c r="Z282" i="11" a="1"/>
  <c r="T238" i="11" a="1"/>
  <c r="X210" i="11" a="1"/>
  <c r="Z115" i="10" a="1"/>
  <c r="U289" i="11" a="1"/>
  <c r="Y51" i="7" a="1"/>
  <c r="W30" i="11" a="1"/>
  <c r="Y45" i="11" a="1"/>
  <c r="W97" i="11" a="1"/>
  <c r="Z132" i="10" a="1"/>
  <c r="Y112" i="7" a="1"/>
  <c r="Z88" i="10" a="1"/>
  <c r="Z145" i="10" a="1"/>
  <c r="V210" i="11" a="1"/>
  <c r="Z290" i="11" a="1"/>
  <c r="V138" i="11" a="1"/>
  <c r="Z110" i="7" a="1"/>
  <c r="Y286" i="11" a="1"/>
  <c r="V173" i="7" a="1"/>
  <c r="X33" i="7" a="1"/>
  <c r="Y42" i="7" a="1"/>
  <c r="W288" i="11" a="1"/>
  <c r="T41" i="11" a="1"/>
  <c r="U211" i="11" a="1"/>
  <c r="T257" i="11" a="1"/>
  <c r="Z56" i="10" a="1"/>
  <c r="Z171" i="10" a="1"/>
  <c r="Z138" i="10" a="1"/>
  <c r="AA282" i="11" a="1"/>
  <c r="Z29" i="10" a="1"/>
  <c r="Y24" i="7" a="1"/>
  <c r="W208" i="11" a="1"/>
  <c r="Z165" i="10" a="1"/>
  <c r="T242" i="11" a="1"/>
  <c r="T274" i="11" a="1"/>
  <c r="W289" i="11" a="1"/>
  <c r="Y283" i="11" a="1"/>
  <c r="W45" i="11" a="1"/>
  <c r="Y177" i="11" a="1"/>
  <c r="Z183" i="10" a="1"/>
  <c r="Z184" i="10" a="1"/>
  <c r="Z19" i="10" a="1"/>
  <c r="Z32" i="10" a="1"/>
  <c r="Z50" i="7" a="1"/>
  <c r="U283" i="11" a="1"/>
  <c r="U13" i="11" a="1"/>
  <c r="V289" i="11" a="1"/>
  <c r="T208" i="11" a="1"/>
  <c r="X177" i="11" a="1"/>
  <c r="Y120" i="7" a="1"/>
  <c r="W33" i="7" a="1"/>
  <c r="Z66" i="10" a="1"/>
  <c r="Z172" i="10" a="1"/>
  <c r="Z196" i="10" a="1"/>
  <c r="W283" i="11" a="1"/>
  <c r="T24" i="7" a="1"/>
  <c r="U41" i="11" a="1"/>
  <c r="Z14" i="10" a="1"/>
  <c r="T30" i="11" a="1"/>
  <c r="T246" i="11" a="1"/>
  <c r="Z173" i="10" a="1"/>
  <c r="Z13" i="7" a="1"/>
  <c r="Z25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7" i="11"/>
  <c r="A212" i="10"/>
  <c r="T207" i="10"/>
  <c r="A245" i="10"/>
  <c r="B252" i="10"/>
  <c r="AE212" i="10"/>
  <c r="AE206" i="10" s="1"/>
  <c r="T274" i="11"/>
  <c r="T257" i="11"/>
  <c r="T242" i="11"/>
  <c r="T225" i="11"/>
  <c r="T226" i="11"/>
  <c r="T238" i="11"/>
  <c r="T224" i="11"/>
  <c r="T246" i="11"/>
  <c r="A232" i="10"/>
  <c r="AE228" i="10"/>
  <c r="AE260" i="10"/>
  <c r="X286" i="11"/>
  <c r="T289" i="11"/>
  <c r="T290" i="11"/>
  <c r="T283" i="11"/>
  <c r="V287" i="11"/>
  <c r="T288" i="11"/>
  <c r="T31" i="11"/>
  <c r="Y64" i="11"/>
  <c r="T208" i="11"/>
  <c r="T211" i="11"/>
  <c r="T30" i="11"/>
  <c r="T13" i="11"/>
  <c r="T97" i="11"/>
  <c r="T138" i="11"/>
  <c r="T41" i="11"/>
  <c r="X178" i="11"/>
  <c r="Y138" i="11"/>
  <c r="Y78" i="11"/>
  <c r="Y149" i="11"/>
  <c r="X97" i="11"/>
  <c r="V211" i="11"/>
  <c r="V13" i="11"/>
  <c r="Y30" i="11"/>
  <c r="W45" i="11"/>
  <c r="U31" i="11"/>
  <c r="W13" i="11"/>
  <c r="W31" i="11"/>
  <c r="X208" i="11"/>
  <c r="X138" i="11"/>
  <c r="X177" i="11"/>
  <c r="X210" i="11"/>
  <c r="Y210" i="11"/>
  <c r="Y208" i="11"/>
  <c r="V97" i="11"/>
  <c r="Y45" i="11"/>
  <c r="W30" i="11"/>
  <c r="U208" i="11"/>
  <c r="V41" i="11"/>
  <c r="Y158" i="11"/>
  <c r="V138" i="11"/>
  <c r="Y211" i="11"/>
  <c r="W211" i="11"/>
  <c r="W210" i="11"/>
  <c r="Y27" i="11"/>
  <c r="Y177" i="11"/>
  <c r="U211" i="11"/>
  <c r="X31" i="11"/>
  <c r="Y41" i="11"/>
  <c r="U30" i="11"/>
  <c r="V208" i="11"/>
  <c r="U13" i="11"/>
  <c r="V31" i="11"/>
  <c r="W97" i="11"/>
  <c r="Y178" i="11"/>
  <c r="U97" i="11"/>
  <c r="U138" i="11"/>
  <c r="X13" i="11"/>
  <c r="W41" i="11"/>
  <c r="Y97" i="11"/>
  <c r="X30" i="11"/>
  <c r="Y31" i="11"/>
  <c r="X211" i="11"/>
  <c r="Y13" i="11"/>
  <c r="Y180" i="11"/>
  <c r="X45" i="11"/>
  <c r="W138" i="11"/>
  <c r="U41" i="11"/>
  <c r="V210" i="11"/>
  <c r="V30" i="11"/>
  <c r="X41" i="11"/>
  <c r="W208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2" i="11"/>
  <c r="Z289" i="11"/>
  <c r="U288" i="11"/>
  <c r="AA290" i="11"/>
  <c r="W282" i="11"/>
  <c r="Z288" i="11"/>
  <c r="Z287" i="11"/>
  <c r="Y290" i="11"/>
  <c r="AA289" i="11"/>
  <c r="X290" i="11"/>
  <c r="W290" i="11"/>
  <c r="W289" i="11"/>
  <c r="V288" i="11"/>
  <c r="Y286" i="11"/>
  <c r="U289" i="11"/>
  <c r="U290" i="11"/>
  <c r="AA288" i="11"/>
  <c r="Z283" i="11"/>
  <c r="X287" i="11"/>
  <c r="X283" i="11"/>
  <c r="W288" i="11"/>
  <c r="Z286" i="11"/>
  <c r="U283" i="11"/>
  <c r="AA287" i="11"/>
  <c r="Z290" i="11"/>
  <c r="V290" i="11"/>
  <c r="AA282" i="11"/>
  <c r="Y287" i="11"/>
  <c r="V283" i="11"/>
  <c r="W287" i="11"/>
  <c r="Y282" i="11"/>
  <c r="Y283" i="11"/>
  <c r="Y289" i="11"/>
  <c r="X289" i="11"/>
  <c r="X282" i="11"/>
  <c r="W283" i="11"/>
  <c r="V289" i="11"/>
  <c r="Y288" i="11"/>
  <c r="V282" i="11"/>
  <c r="X288" i="11"/>
  <c r="AA286" i="11"/>
  <c r="AA283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X217" i="12" a="1"/>
  <c r="X215" i="12" a="1"/>
  <c r="Z168" i="9" a="1"/>
  <c r="Z131" i="7" a="1"/>
  <c r="V26" i="9" a="1"/>
  <c r="U289" i="13" a="1"/>
  <c r="V100" i="12" a="1"/>
  <c r="Z51" i="7" a="1"/>
  <c r="W296" i="12" a="1"/>
  <c r="T234" i="12" a="1"/>
  <c r="X293" i="13" a="1"/>
  <c r="AA294" i="12" a="1"/>
  <c r="Y294" i="12" a="1"/>
  <c r="U33" i="12" a="1"/>
  <c r="Z211" i="11" a="1"/>
  <c r="T220" i="11" a="1"/>
  <c r="Z144" i="7" a="1"/>
  <c r="T294" i="13" a="1"/>
  <c r="Y218" i="12" a="1"/>
  <c r="T295" i="12" a="1"/>
  <c r="Z54" i="11" a="1"/>
  <c r="Z296" i="12" a="1"/>
  <c r="X179" i="9" a="1"/>
  <c r="Z127" i="11" a="1"/>
  <c r="Z170" i="7" a="1"/>
  <c r="X290" i="12" a="1"/>
  <c r="X182" i="12" a="1"/>
  <c r="Z113" i="11" a="1"/>
  <c r="Z42" i="7" a="1"/>
  <c r="Y296" i="13" a="1"/>
  <c r="U100" i="12" a="1"/>
  <c r="AA295" i="12" a="1"/>
  <c r="Z27" i="11" a="1"/>
  <c r="V141" i="12" a="1"/>
  <c r="T14" i="12" a="1"/>
  <c r="Y47" i="12" a="1"/>
  <c r="Y289" i="13" a="1"/>
  <c r="Z297" i="12" a="1"/>
  <c r="T248" i="13" a="1"/>
  <c r="V294" i="13" a="1"/>
  <c r="W14" i="12" a="1"/>
  <c r="Z26" i="7" a="1"/>
  <c r="Z144" i="11" a="1"/>
  <c r="Z172" i="9" a="1"/>
  <c r="T296" i="12" a="1"/>
  <c r="Z128" i="11" a="1"/>
  <c r="Z30" i="11" a="1"/>
  <c r="Z196" i="11" a="1"/>
  <c r="Z134" i="7" a="1"/>
  <c r="Z24" i="7" a="1"/>
  <c r="Y14" i="12" a="1"/>
  <c r="Z168" i="11" a="1"/>
  <c r="Z149" i="11" a="1"/>
  <c r="Z293" i="13" a="1"/>
  <c r="Z288" i="13" a="1"/>
  <c r="Z198" i="11" a="1"/>
  <c r="Y181" i="12" a="1"/>
  <c r="Y290" i="12" a="1"/>
  <c r="W215" i="12" a="1"/>
  <c r="T281" i="12" a="1"/>
  <c r="Y217" i="12" a="1"/>
  <c r="Z154" i="9" a="1"/>
  <c r="Z112" i="7" a="1"/>
  <c r="V218" i="12" a="1"/>
  <c r="T215" i="12" a="1"/>
  <c r="W295" i="12" a="1"/>
  <c r="V296" i="12" a="1"/>
  <c r="Z19" i="7" a="1"/>
  <c r="W289" i="13" a="1"/>
  <c r="AA293" i="13" a="1"/>
  <c r="T290" i="12" a="1"/>
  <c r="Z153" i="7" a="1"/>
  <c r="X295" i="12" a="1"/>
  <c r="Y152" i="12" a="1"/>
  <c r="Z33" i="7" a="1"/>
  <c r="X289" i="12" a="1"/>
  <c r="AA293" i="12" a="1"/>
  <c r="Z177" i="11" a="1"/>
  <c r="Y293" i="12" a="1"/>
  <c r="Z15" i="7" a="1"/>
  <c r="Z70" i="11" a="1"/>
  <c r="T100" i="12" a="1"/>
  <c r="T295" i="13" a="1"/>
  <c r="U296" i="12" a="1"/>
  <c r="T252" i="13" a="1"/>
  <c r="X295" i="13" a="1"/>
  <c r="Z289" i="12" a="1"/>
  <c r="Z208" i="11" a="1"/>
  <c r="Z158" i="11" a="1"/>
  <c r="X289" i="13" a="1"/>
  <c r="Y141" i="12" a="1"/>
  <c r="W294" i="12" a="1"/>
  <c r="Z295" i="13" a="1"/>
  <c r="Z24" i="11" a="1"/>
  <c r="W288" i="13" a="1"/>
  <c r="X297" i="12" a="1"/>
  <c r="V293" i="13" a="1"/>
  <c r="Z294" i="12" a="1"/>
  <c r="W289" i="12" a="1"/>
  <c r="AA289" i="12" a="1"/>
  <c r="U294" i="13" a="1"/>
  <c r="Y295" i="12" a="1"/>
  <c r="Y136" i="9" a="1"/>
  <c r="Z210" i="11" a="1"/>
  <c r="Z64" i="11" a="1"/>
  <c r="V37" i="9" a="1"/>
  <c r="U141" i="12" a="1"/>
  <c r="Z129" i="7" a="1"/>
  <c r="U290" i="12" a="1"/>
  <c r="U215" i="12" a="1"/>
  <c r="T218" i="12" a="1"/>
  <c r="Z41" i="11" a="1"/>
  <c r="Z290" i="12" a="1"/>
  <c r="T297" i="12" a="1"/>
  <c r="Y179" i="9" a="1"/>
  <c r="X296" i="12" a="1"/>
  <c r="Y297" i="12" a="1"/>
  <c r="T231" i="12" a="1"/>
  <c r="T34" i="12" a="1"/>
  <c r="W33" i="12" a="1"/>
  <c r="Z49" i="7" a="1"/>
  <c r="Y293" i="13" a="1"/>
  <c r="Y182" i="12" a="1"/>
  <c r="AA292" i="13" a="1"/>
  <c r="Y161" i="12" a="1"/>
  <c r="T233" i="12" a="1"/>
  <c r="V289" i="12" a="1"/>
  <c r="Z95" i="7" a="1"/>
  <c r="U26" i="9" a="1"/>
  <c r="U34" i="12" a="1"/>
  <c r="Y296" i="12" a="1"/>
  <c r="T141" i="12" a="1"/>
  <c r="Z124" i="11" a="1"/>
  <c r="V296" i="13" a="1"/>
  <c r="Z47" i="7" a="1"/>
  <c r="T280" i="13" a="1"/>
  <c r="Y17" i="9" a="1"/>
  <c r="Z289" i="13" a="1"/>
  <c r="X293" i="12" a="1"/>
  <c r="Z97" i="11" a="1"/>
  <c r="T218" i="11" a="1"/>
  <c r="X288" i="13" a="1"/>
  <c r="X296" i="13" a="1"/>
  <c r="X34" i="12" a="1"/>
  <c r="Z138" i="11" a="1"/>
  <c r="Z152" i="11" a="1"/>
  <c r="Z108" i="7" a="1"/>
  <c r="W179" i="9" a="1"/>
  <c r="X181" i="12" a="1"/>
  <c r="W218" i="12" a="1"/>
  <c r="X294" i="12" a="1"/>
  <c r="T233" i="13" a="1"/>
  <c r="Y52" i="9" a="1"/>
  <c r="T33" i="12" a="1"/>
  <c r="Z178" i="11" a="1"/>
  <c r="X47" i="12" a="1"/>
  <c r="Z20" i="11" a="1"/>
  <c r="Z89" i="11" a="1"/>
  <c r="W141" i="12" a="1"/>
  <c r="W295" i="13" a="1"/>
  <c r="Y99" i="9" a="1"/>
  <c r="X141" i="12" a="1"/>
  <c r="Y34" i="12" a="1"/>
  <c r="Y131" i="9" a="1"/>
  <c r="W100" i="12" a="1"/>
  <c r="Z295" i="12" a="1"/>
  <c r="W47" i="12" a="1"/>
  <c r="T221" i="11" a="1"/>
  <c r="Z14" i="9" a="1"/>
  <c r="Y54" i="9" a="1"/>
  <c r="T289" i="13" a="1"/>
  <c r="W294" i="13" a="1"/>
  <c r="U296" i="13" a="1"/>
  <c r="V33" i="12" a="1"/>
  <c r="X292" i="13" a="1"/>
  <c r="X131" i="9" a="1"/>
  <c r="V217" i="12" a="1"/>
  <c r="Y81" i="12" a="1"/>
  <c r="V290" i="12" a="1"/>
  <c r="Z179" i="9" a="1"/>
  <c r="U218" i="12" a="1"/>
  <c r="V215" i="12" a="1"/>
  <c r="Z296" i="13" a="1"/>
  <c r="Z45" i="11" a="1"/>
  <c r="T253" i="12" a="1"/>
  <c r="Z164" i="11" a="1"/>
  <c r="V294" i="12" a="1"/>
  <c r="Y68" i="12" a="1"/>
  <c r="T232" i="12" a="1"/>
  <c r="Y33" i="12" a="1"/>
  <c r="T230" i="13" a="1"/>
  <c r="Z150" i="7" a="1"/>
  <c r="Y215" i="12" a="1"/>
  <c r="Y98" i="9" a="1"/>
  <c r="T231" i="13" a="1"/>
  <c r="W297" i="12" a="1"/>
  <c r="W34" i="12" a="1"/>
  <c r="T219" i="11" a="1"/>
  <c r="U295" i="13" a="1"/>
  <c r="Z88" i="11" a="1"/>
  <c r="U295" i="12" a="1"/>
  <c r="Y288" i="13" a="1"/>
  <c r="V288" i="13" a="1"/>
  <c r="Y289" i="12" a="1"/>
  <c r="T249" i="12" a="1"/>
  <c r="AA288" i="13" a="1"/>
  <c r="V14" i="12" a="1"/>
  <c r="Z126" i="11" a="1"/>
  <c r="Z78" i="11" a="1"/>
  <c r="Y184" i="12" a="1"/>
  <c r="Z66" i="11" a="1"/>
  <c r="W293" i="13" a="1"/>
  <c r="T296" i="13" a="1"/>
  <c r="X33" i="12" a="1"/>
  <c r="Z13" i="11" a="1"/>
  <c r="Z115" i="9" a="1"/>
  <c r="Z113" i="7" a="1"/>
  <c r="X218" i="12" a="1"/>
  <c r="W217" i="12" a="1"/>
  <c r="X294" i="13" a="1"/>
  <c r="T232" i="13" a="1"/>
  <c r="Y292" i="13" a="1"/>
  <c r="V297" i="12" a="1"/>
  <c r="AA296" i="13" a="1"/>
  <c r="W296" i="13" a="1"/>
  <c r="Z120" i="7" a="1"/>
  <c r="V295" i="13" a="1"/>
  <c r="Z293" i="12" a="1"/>
  <c r="V34" i="12" a="1"/>
  <c r="AA295" i="13" a="1"/>
  <c r="Z294" i="13" a="1"/>
  <c r="X14" i="12" a="1"/>
  <c r="Z292" i="13" a="1"/>
  <c r="U14" i="12" a="1"/>
  <c r="Z55" i="9" a="1"/>
  <c r="Z98" i="9" a="1"/>
  <c r="Y295" i="13" a="1"/>
  <c r="AA290" i="12" a="1"/>
  <c r="Z70" i="7" a="1"/>
  <c r="V289" i="13" a="1"/>
  <c r="Z60" i="11" a="1"/>
  <c r="AA289" i="13" a="1"/>
  <c r="Z180" i="11" a="1"/>
  <c r="AA296" i="12" a="1"/>
  <c r="V295" i="12" a="1"/>
  <c r="Z24" i="9" a="1"/>
  <c r="Y100" i="12" a="1"/>
  <c r="Y30" i="12" a="1"/>
  <c r="X100" i="12" a="1"/>
  <c r="U297" i="12" a="1"/>
  <c r="W290" i="12" a="1"/>
  <c r="Y294" i="13" a="1"/>
  <c r="Z99" i="9" a="1"/>
  <c r="AA297" i="12" a="1"/>
  <c r="AA294" i="13" a="1"/>
  <c r="Z34" i="7" a="1"/>
  <c r="Z31" i="11" a="1"/>
  <c r="V217" i="12" l="1"/>
  <c r="X215" i="12"/>
  <c r="W217" i="12"/>
  <c r="V215" i="12"/>
  <c r="W218" i="12"/>
  <c r="T218" i="12"/>
  <c r="T215" i="12"/>
  <c r="X182" i="12"/>
  <c r="W215" i="12"/>
  <c r="X217" i="12"/>
  <c r="X218" i="12"/>
  <c r="U218" i="12"/>
  <c r="X181" i="12"/>
  <c r="U215" i="12"/>
  <c r="V218" i="12"/>
  <c r="Y294" i="13"/>
  <c r="AA293" i="13"/>
  <c r="X296" i="13"/>
  <c r="AI296" i="13" s="1"/>
  <c r="T248" i="13"/>
  <c r="W289" i="13"/>
  <c r="AH289" i="13" s="1"/>
  <c r="Z292" i="13"/>
  <c r="AK292" i="13" s="1"/>
  <c r="Y296" i="13"/>
  <c r="AJ296" i="13" s="1"/>
  <c r="T294" i="13"/>
  <c r="X288" i="13"/>
  <c r="AI288" i="13" s="1"/>
  <c r="W294" i="13"/>
  <c r="Z293" i="13"/>
  <c r="V293" i="13"/>
  <c r="X295" i="13"/>
  <c r="AI295" i="13" s="1"/>
  <c r="X289" i="13"/>
  <c r="AI289" i="13" s="1"/>
  <c r="Z294" i="13"/>
  <c r="T289" i="13"/>
  <c r="T280" i="13"/>
  <c r="Y295" i="13"/>
  <c r="AJ295" i="13" s="1"/>
  <c r="X293" i="13"/>
  <c r="W288" i="13"/>
  <c r="AH288" i="13" s="1"/>
  <c r="T296" i="13"/>
  <c r="Y289" i="13"/>
  <c r="AJ289" i="13" s="1"/>
  <c r="Z289" i="13"/>
  <c r="AK289" i="13" s="1"/>
  <c r="AA296" i="13"/>
  <c r="AL296" i="13" s="1"/>
  <c r="T295" i="13"/>
  <c r="Y288" i="13"/>
  <c r="AJ288" i="13" s="1"/>
  <c r="AA294" i="13"/>
  <c r="U294" i="13"/>
  <c r="X292" i="13"/>
  <c r="AI292" i="13" s="1"/>
  <c r="W293" i="13"/>
  <c r="U296" i="13"/>
  <c r="Z295" i="13"/>
  <c r="AK295" i="13" s="1"/>
  <c r="V289" i="13"/>
  <c r="U295" i="13"/>
  <c r="Z288" i="13"/>
  <c r="AK288" i="13" s="1"/>
  <c r="AA289" i="13"/>
  <c r="AL289" i="13" s="1"/>
  <c r="Y293" i="13"/>
  <c r="Y292" i="13"/>
  <c r="AJ292" i="13" s="1"/>
  <c r="T233" i="13"/>
  <c r="AA292" i="13"/>
  <c r="AL292" i="13" s="1"/>
  <c r="AA288" i="13"/>
  <c r="AL288" i="13" s="1"/>
  <c r="V294" i="13"/>
  <c r="T252" i="13"/>
  <c r="X294" i="13"/>
  <c r="V296" i="13"/>
  <c r="W295" i="13"/>
  <c r="AH295" i="13" s="1"/>
  <c r="T230" i="13"/>
  <c r="V288" i="13"/>
  <c r="AG288" i="13" s="1"/>
  <c r="Z296" i="13"/>
  <c r="AK296" i="13" s="1"/>
  <c r="W296" i="13"/>
  <c r="AH296" i="13" s="1"/>
  <c r="T232" i="13"/>
  <c r="V295" i="13"/>
  <c r="U289" i="13"/>
  <c r="AA295" i="13"/>
  <c r="AL295" i="13" s="1"/>
  <c r="T231" i="13"/>
  <c r="AL282" i="11"/>
  <c r="X296" i="12"/>
  <c r="AI296" i="12" s="1"/>
  <c r="Z293" i="12"/>
  <c r="AK293" i="12" s="1"/>
  <c r="X297" i="12"/>
  <c r="AI297" i="12" s="1"/>
  <c r="Y296" i="12"/>
  <c r="AJ296" i="12" s="1"/>
  <c r="W295" i="12"/>
  <c r="J295" i="12" s="1"/>
  <c r="AA296" i="12"/>
  <c r="AL296" i="12" s="1"/>
  <c r="Y290" i="12"/>
  <c r="AJ290" i="12" s="1"/>
  <c r="X290" i="12"/>
  <c r="AI290" i="12" s="1"/>
  <c r="Y297" i="12"/>
  <c r="AJ297" i="12" s="1"/>
  <c r="X294" i="12"/>
  <c r="K294" i="12" s="1"/>
  <c r="Z294" i="12"/>
  <c r="M294" i="12" s="1"/>
  <c r="AA290" i="12"/>
  <c r="AL290" i="12" s="1"/>
  <c r="W294" i="12"/>
  <c r="J294" i="12" s="1"/>
  <c r="Z290" i="12"/>
  <c r="AK290" i="12" s="1"/>
  <c r="Z295" i="12"/>
  <c r="M295" i="12" s="1"/>
  <c r="AA293" i="12"/>
  <c r="AL293" i="12" s="1"/>
  <c r="V290" i="12"/>
  <c r="I290" i="12" s="1"/>
  <c r="AA295" i="12"/>
  <c r="N295" i="12" s="1"/>
  <c r="X295" i="12"/>
  <c r="K295" i="12" s="1"/>
  <c r="Y294" i="12"/>
  <c r="L294" i="12" s="1"/>
  <c r="U297" i="12"/>
  <c r="H297" i="12" s="1"/>
  <c r="AA297" i="12"/>
  <c r="AL297" i="12" s="1"/>
  <c r="T295" i="12"/>
  <c r="G295" i="12" s="1"/>
  <c r="U296" i="12"/>
  <c r="H296" i="12" s="1"/>
  <c r="U295" i="12"/>
  <c r="H295" i="12" s="1"/>
  <c r="V294" i="12"/>
  <c r="I294" i="12" s="1"/>
  <c r="Y295" i="12"/>
  <c r="L295" i="12" s="1"/>
  <c r="V297" i="12"/>
  <c r="I297" i="12" s="1"/>
  <c r="Y293" i="12"/>
  <c r="AJ293" i="12" s="1"/>
  <c r="Z296" i="12"/>
  <c r="AK296" i="12" s="1"/>
  <c r="T290" i="12"/>
  <c r="G290" i="12" s="1"/>
  <c r="V296" i="12"/>
  <c r="I296" i="12" s="1"/>
  <c r="Z297" i="12"/>
  <c r="AK297" i="12" s="1"/>
  <c r="V295" i="12"/>
  <c r="I295" i="12" s="1"/>
  <c r="T297" i="12"/>
  <c r="G297" i="12" s="1"/>
  <c r="W290" i="12"/>
  <c r="AH290" i="12" s="1"/>
  <c r="AA294" i="12"/>
  <c r="N294" i="12" s="1"/>
  <c r="W296" i="12"/>
  <c r="AH296" i="12" s="1"/>
  <c r="T296" i="12"/>
  <c r="G296" i="12" s="1"/>
  <c r="U290" i="12"/>
  <c r="H290" i="12" s="1"/>
  <c r="W297" i="12"/>
  <c r="AH297" i="12" s="1"/>
  <c r="X293" i="12"/>
  <c r="AI293" i="12" s="1"/>
  <c r="AL289" i="11"/>
  <c r="AL283" i="11"/>
  <c r="AL286" i="11"/>
  <c r="AL288" i="11"/>
  <c r="AL290" i="11"/>
  <c r="AL287" i="11"/>
  <c r="V289" i="12"/>
  <c r="AG289" i="12" s="1"/>
  <c r="X33" i="12"/>
  <c r="AJ44" i="12"/>
  <c r="W33" i="12"/>
  <c r="W47" i="12"/>
  <c r="T14" i="12"/>
  <c r="Y100" i="12"/>
  <c r="X34" i="12"/>
  <c r="Y47" i="12"/>
  <c r="Y33" i="12"/>
  <c r="T33" i="12"/>
  <c r="AI44" i="12"/>
  <c r="V100" i="12"/>
  <c r="V14" i="12"/>
  <c r="V33" i="12"/>
  <c r="X14" i="12"/>
  <c r="Y181" i="12"/>
  <c r="Y215" i="12"/>
  <c r="U141" i="12"/>
  <c r="Y30" i="12"/>
  <c r="Y217" i="12"/>
  <c r="X100" i="12"/>
  <c r="Y68" i="12"/>
  <c r="H44" i="12"/>
  <c r="U100" i="12"/>
  <c r="Y152" i="12"/>
  <c r="T34" i="12"/>
  <c r="W141" i="12"/>
  <c r="Y182" i="12"/>
  <c r="Y81" i="12"/>
  <c r="X47" i="12"/>
  <c r="W100" i="12"/>
  <c r="Y218" i="12"/>
  <c r="X141" i="12"/>
  <c r="Y141" i="12"/>
  <c r="Y184" i="12"/>
  <c r="V34" i="12"/>
  <c r="V141" i="12"/>
  <c r="Y14" i="12"/>
  <c r="U14" i="12"/>
  <c r="Y161" i="12"/>
  <c r="W34" i="12"/>
  <c r="W14" i="12"/>
  <c r="T141" i="12"/>
  <c r="Y34" i="12"/>
  <c r="U33" i="12"/>
  <c r="U34" i="12"/>
  <c r="T100" i="12"/>
  <c r="T233" i="12"/>
  <c r="A232" i="12" s="1"/>
  <c r="T232" i="12"/>
  <c r="AE232" i="12" s="1"/>
  <c r="AE226" i="12" s="1"/>
  <c r="T249" i="12"/>
  <c r="A251" i="12" s="1"/>
  <c r="Z289" i="12"/>
  <c r="AK289" i="12" s="1"/>
  <c r="AA289" i="12"/>
  <c r="AL289" i="12" s="1"/>
  <c r="AE264" i="12"/>
  <c r="T281" i="12"/>
  <c r="AE281" i="12" s="1"/>
  <c r="X289" i="12"/>
  <c r="AI289" i="12" s="1"/>
  <c r="Y289" i="12"/>
  <c r="AJ289" i="12" s="1"/>
  <c r="T253" i="12"/>
  <c r="A253" i="12" s="1"/>
  <c r="T231" i="12"/>
  <c r="A230" i="12" s="1"/>
  <c r="T234" i="12"/>
  <c r="AE234" i="12" s="1"/>
  <c r="AE228" i="12" s="1"/>
  <c r="W289" i="12"/>
  <c r="AH289" i="12" s="1"/>
  <c r="A245" i="12"/>
  <c r="AI288" i="11"/>
  <c r="AJ287" i="11"/>
  <c r="AF290" i="11"/>
  <c r="AH138" i="11"/>
  <c r="AJ178" i="11"/>
  <c r="AH211" i="11"/>
  <c r="AI177" i="11"/>
  <c r="AJ78" i="11"/>
  <c r="AE226" i="11"/>
  <c r="AE220" i="11" s="1"/>
  <c r="AG282" i="11"/>
  <c r="AF289" i="11"/>
  <c r="AF288" i="11"/>
  <c r="AI45" i="11"/>
  <c r="AH97" i="11"/>
  <c r="AJ211" i="11"/>
  <c r="AI138" i="11"/>
  <c r="AJ138" i="11"/>
  <c r="AG287" i="11"/>
  <c r="AE225" i="11"/>
  <c r="AE219" i="11" s="1"/>
  <c r="AJ288" i="11"/>
  <c r="AG290" i="11"/>
  <c r="AJ286" i="11"/>
  <c r="AK289" i="11"/>
  <c r="AJ180" i="11"/>
  <c r="AG31" i="11"/>
  <c r="AG138" i="11"/>
  <c r="AI208" i="11"/>
  <c r="AI178" i="11"/>
  <c r="G283" i="11"/>
  <c r="AE242" i="11"/>
  <c r="AF13" i="11"/>
  <c r="AG289" i="11"/>
  <c r="AK290" i="11"/>
  <c r="AG288" i="11"/>
  <c r="AK282" i="11"/>
  <c r="AJ13" i="11"/>
  <c r="AJ158" i="11"/>
  <c r="AH31" i="11"/>
  <c r="AE41" i="11"/>
  <c r="AE257" i="11"/>
  <c r="AH283" i="11"/>
  <c r="AH289" i="11"/>
  <c r="AI211" i="11"/>
  <c r="AG208" i="11"/>
  <c r="AG41" i="11"/>
  <c r="AH13" i="11"/>
  <c r="AE138" i="11"/>
  <c r="AE274" i="11"/>
  <c r="AI282" i="11"/>
  <c r="AH290" i="11"/>
  <c r="AJ31" i="11"/>
  <c r="AF30" i="11"/>
  <c r="AF208" i="11"/>
  <c r="AF31" i="11"/>
  <c r="AE97" i="11"/>
  <c r="AI286" i="11"/>
  <c r="AI289" i="11"/>
  <c r="AK286" i="11"/>
  <c r="AI290" i="11"/>
  <c r="AI30" i="11"/>
  <c r="AJ41" i="11"/>
  <c r="AH30" i="11"/>
  <c r="AH45" i="11"/>
  <c r="AE13" i="11"/>
  <c r="AJ289" i="11"/>
  <c r="AH288" i="11"/>
  <c r="AH208" i="11"/>
  <c r="AJ97" i="11"/>
  <c r="AI31" i="11"/>
  <c r="AJ45" i="11"/>
  <c r="AJ30" i="11"/>
  <c r="AE30" i="11"/>
  <c r="AJ283" i="11"/>
  <c r="AI283" i="11"/>
  <c r="AJ290" i="11"/>
  <c r="AI41" i="11"/>
  <c r="AH41" i="11"/>
  <c r="AF211" i="11"/>
  <c r="AG97" i="11"/>
  <c r="AG13" i="11"/>
  <c r="AE211" i="11"/>
  <c r="AJ282" i="11"/>
  <c r="AI287" i="11"/>
  <c r="AK287" i="11"/>
  <c r="AG30" i="11"/>
  <c r="AI13" i="11"/>
  <c r="AJ177" i="11"/>
  <c r="AJ208" i="11"/>
  <c r="AG211" i="11"/>
  <c r="AE208" i="11"/>
  <c r="AE246" i="11"/>
  <c r="AH287" i="11"/>
  <c r="AK283" i="11"/>
  <c r="AK288" i="11"/>
  <c r="AG210" i="11"/>
  <c r="AF138" i="11"/>
  <c r="AJ27" i="11"/>
  <c r="AJ210" i="11"/>
  <c r="AI97" i="11"/>
  <c r="A223" i="11"/>
  <c r="AE227" i="11"/>
  <c r="AE221" i="11" s="1"/>
  <c r="AH282" i="11"/>
  <c r="AF41" i="11"/>
  <c r="AF97" i="11"/>
  <c r="AH210" i="11"/>
  <c r="AI210" i="11"/>
  <c r="AJ149" i="11"/>
  <c r="AE31" i="11"/>
  <c r="A238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4" i="11"/>
  <c r="L64" i="11"/>
  <c r="G288" i="11"/>
  <c r="AE288" i="11"/>
  <c r="G290" i="11"/>
  <c r="AE290" i="11"/>
  <c r="G289" i="11"/>
  <c r="AE289" i="11"/>
  <c r="AK27" i="10"/>
  <c r="A248" i="11"/>
  <c r="AE238" i="11"/>
  <c r="T218" i="11"/>
  <c r="T220" i="11"/>
  <c r="A226" i="11"/>
  <c r="AE224" i="11"/>
  <c r="AE218" i="11" s="1"/>
  <c r="T219" i="11"/>
  <c r="T221" i="11"/>
  <c r="A246" i="11"/>
  <c r="A224" i="11"/>
  <c r="A244" i="11"/>
  <c r="A225" i="11"/>
  <c r="A259" i="11"/>
  <c r="A242" i="11"/>
  <c r="A274" i="11"/>
  <c r="Y99" i="9"/>
  <c r="L99" i="9" s="1"/>
  <c r="AE283" i="11"/>
  <c r="K288" i="11"/>
  <c r="L287" i="11"/>
  <c r="L288" i="11"/>
  <c r="N287" i="11"/>
  <c r="K287" i="11"/>
  <c r="M287" i="11"/>
  <c r="M288" i="11"/>
  <c r="N288" i="11"/>
  <c r="J288" i="11"/>
  <c r="J287" i="11"/>
  <c r="AG283" i="11"/>
  <c r="I283" i="11"/>
  <c r="I290" i="11"/>
  <c r="I289" i="11"/>
  <c r="I288" i="11"/>
  <c r="I287" i="11"/>
  <c r="H290" i="11"/>
  <c r="H289" i="11"/>
  <c r="H288" i="11"/>
  <c r="AF283" i="11"/>
  <c r="H283" i="11"/>
  <c r="H211" i="11"/>
  <c r="G97" i="11"/>
  <c r="J41" i="11"/>
  <c r="L30" i="11"/>
  <c r="L13" i="11"/>
  <c r="H13" i="11"/>
  <c r="L158" i="11"/>
  <c r="K208" i="11"/>
  <c r="J78" i="11"/>
  <c r="K211" i="11"/>
  <c r="I208" i="11"/>
  <c r="I41" i="11"/>
  <c r="J31" i="11"/>
  <c r="K178" i="11"/>
  <c r="H208" i="11"/>
  <c r="G41" i="11"/>
  <c r="K41" i="11"/>
  <c r="H31" i="11"/>
  <c r="I30" i="11"/>
  <c r="K31" i="11"/>
  <c r="G138" i="11"/>
  <c r="I97" i="11"/>
  <c r="K13" i="11"/>
  <c r="L177" i="11"/>
  <c r="G13" i="11"/>
  <c r="H138" i="11"/>
  <c r="L210" i="11"/>
  <c r="G30" i="11"/>
  <c r="J138" i="11"/>
  <c r="H97" i="11"/>
  <c r="L178" i="11"/>
  <c r="I78" i="11"/>
  <c r="K45" i="11"/>
  <c r="L211" i="11"/>
  <c r="K78" i="11"/>
  <c r="I138" i="11"/>
  <c r="K138" i="11"/>
  <c r="L78" i="11"/>
  <c r="G31" i="11"/>
  <c r="K210" i="11"/>
  <c r="K30" i="11"/>
  <c r="L45" i="11"/>
  <c r="J211" i="11"/>
  <c r="J210" i="11"/>
  <c r="L149" i="11"/>
  <c r="J208" i="11"/>
  <c r="L208" i="11"/>
  <c r="G78" i="11"/>
  <c r="G208" i="11"/>
  <c r="K177" i="11"/>
  <c r="L27" i="11"/>
  <c r="H78" i="11"/>
  <c r="L97" i="11"/>
  <c r="L180" i="11"/>
  <c r="I31" i="11"/>
  <c r="L41" i="11"/>
  <c r="J45" i="11"/>
  <c r="Z149" i="11"/>
  <c r="Z24" i="11"/>
  <c r="Z41" i="11"/>
  <c r="Z54" i="11"/>
  <c r="Z126" i="11"/>
  <c r="Z45" i="11"/>
  <c r="Z13" i="11"/>
  <c r="Z31" i="11"/>
  <c r="Z178" i="11"/>
  <c r="Z138" i="11"/>
  <c r="Z64" i="11"/>
  <c r="Z158" i="11"/>
  <c r="Z177" i="11"/>
  <c r="Z113" i="11"/>
  <c r="Z144" i="11"/>
  <c r="Z60" i="11"/>
  <c r="Z128" i="11"/>
  <c r="Z164" i="11"/>
  <c r="Z196" i="11"/>
  <c r="Z88" i="11"/>
  <c r="Z20" i="11"/>
  <c r="Z198" i="11"/>
  <c r="Z27" i="11"/>
  <c r="Z124" i="11"/>
  <c r="Z70" i="11"/>
  <c r="Z78" i="11"/>
  <c r="Z168" i="11"/>
  <c r="Z89" i="11"/>
  <c r="Z210" i="11"/>
  <c r="Z127" i="11"/>
  <c r="Z66" i="11"/>
  <c r="Z152" i="11"/>
  <c r="Z208" i="11"/>
  <c r="Z180" i="11"/>
  <c r="Z30" i="11"/>
  <c r="Z97" i="11"/>
  <c r="Z211" i="11"/>
  <c r="AK136" i="10"/>
  <c r="AK23" i="10"/>
  <c r="AK38" i="10"/>
  <c r="H41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1" i="11"/>
  <c r="AK138" i="10"/>
  <c r="AK194" i="10"/>
  <c r="AK165" i="10"/>
  <c r="AK29" i="10"/>
  <c r="AK91" i="10"/>
  <c r="AK197" i="10"/>
  <c r="L31" i="11"/>
  <c r="K97" i="11"/>
  <c r="I13" i="11"/>
  <c r="J13" i="11"/>
  <c r="J97" i="11"/>
  <c r="J30" i="11"/>
  <c r="H30" i="11"/>
  <c r="I210" i="11"/>
  <c r="L138" i="11"/>
  <c r="I211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V141" i="13" a="1"/>
  <c r="Z128" i="12" a="1"/>
  <c r="X216" i="13" a="1"/>
  <c r="Y55" i="9" a="1"/>
  <c r="U141" i="13" a="1"/>
  <c r="T14" i="13" a="1"/>
  <c r="Z115" i="12" a="1"/>
  <c r="U34" i="13" a="1"/>
  <c r="X180" i="13" a="1"/>
  <c r="Z58" i="9" a="1"/>
  <c r="X151" i="9" a="1"/>
  <c r="Y56" i="9" a="1"/>
  <c r="Z30" i="12" a="1"/>
  <c r="T34" i="13" a="1"/>
  <c r="Z47" i="12" a="1"/>
  <c r="T141" i="13" a="1"/>
  <c r="Z181" i="12" a="1"/>
  <c r="V33" i="13" a="1"/>
  <c r="V14" i="13" a="1"/>
  <c r="T227" i="12" a="1"/>
  <c r="Y100" i="9" a="1"/>
  <c r="Y68" i="13" a="1"/>
  <c r="V179" i="9" a="1"/>
  <c r="Z217" i="12" a="1"/>
  <c r="Z161" i="12" a="1"/>
  <c r="X34" i="13" a="1"/>
  <c r="Z141" i="12" a="1"/>
  <c r="Z147" i="12" a="1"/>
  <c r="Z37" i="9" a="1"/>
  <c r="Y30" i="13" a="1"/>
  <c r="Y33" i="13" a="1"/>
  <c r="Y26" i="9" a="1"/>
  <c r="W26" i="9" a="1"/>
  <c r="Z58" i="12" a="1"/>
  <c r="Y81" i="13" a="1"/>
  <c r="Y161" i="13" a="1"/>
  <c r="Y141" i="13" a="1"/>
  <c r="U33" i="13" a="1"/>
  <c r="U214" i="13" a="1"/>
  <c r="Z73" i="12" a="1"/>
  <c r="T224" i="13" a="1"/>
  <c r="Y140" i="9" a="1"/>
  <c r="W37" i="9" a="1"/>
  <c r="Y47" i="13" a="1"/>
  <c r="Z100" i="12" a="1"/>
  <c r="Z204" i="12" a="1"/>
  <c r="X14" i="13" a="1"/>
  <c r="Y117" i="9" a="1"/>
  <c r="Z34" i="12" a="1"/>
  <c r="X141" i="13" a="1"/>
  <c r="V100" i="13" a="1"/>
  <c r="X181" i="13" a="1"/>
  <c r="Y216" i="13" a="1"/>
  <c r="Y21" i="9" a="1"/>
  <c r="Z64" i="12" a="1"/>
  <c r="W216" i="13" a="1"/>
  <c r="X47" i="13" a="1"/>
  <c r="X214" i="13" a="1"/>
  <c r="Y58" i="9" a="1"/>
  <c r="Z61" i="12" a="1"/>
  <c r="Z152" i="12" a="1"/>
  <c r="T217" i="13" a="1"/>
  <c r="U217" i="13" a="1"/>
  <c r="X26" i="9" a="1"/>
  <c r="U100" i="13" a="1"/>
  <c r="Y100" i="13" a="1"/>
  <c r="Z24" i="12" a="1"/>
  <c r="Z184" i="12" a="1"/>
  <c r="T226" i="12" a="1"/>
  <c r="Z70" i="12" a="1"/>
  <c r="T26" i="9" a="1"/>
  <c r="Z182" i="12" a="1"/>
  <c r="Z155" i="12" a="1"/>
  <c r="T225" i="13" a="1"/>
  <c r="Y217" i="13" a="1"/>
  <c r="Z28" i="9" a="1"/>
  <c r="Y133" i="9" a="1"/>
  <c r="W47" i="13" a="1"/>
  <c r="Y14" i="13" a="1"/>
  <c r="X33" i="13" a="1"/>
  <c r="W100" i="13" a="1"/>
  <c r="Z218" i="12" a="1"/>
  <c r="Z91" i="12" a="1"/>
  <c r="W141" i="13" a="1"/>
  <c r="Z215" i="12" a="1"/>
  <c r="Z126" i="12" a="1"/>
  <c r="Z81" i="12" a="1"/>
  <c r="X217" i="13" a="1"/>
  <c r="X24" i="9" a="1"/>
  <c r="T33" i="13" a="1"/>
  <c r="T227" i="13" a="1"/>
  <c r="X133" i="9" a="1"/>
  <c r="T225" i="12" a="1"/>
  <c r="Z130" i="12" a="1"/>
  <c r="Z68" i="12" a="1"/>
  <c r="X37" i="9" a="1"/>
  <c r="Y181" i="13" a="1"/>
  <c r="Y124" i="9" a="1"/>
  <c r="Z38" i="9" a="1"/>
  <c r="Z33" i="12" a="1"/>
  <c r="T226" i="13" a="1"/>
  <c r="T214" i="13" a="1"/>
  <c r="Z131" i="9" a="1"/>
  <c r="V217" i="13" a="1"/>
  <c r="U179" i="9" a="1"/>
  <c r="Z202" i="12" a="1"/>
  <c r="V214" i="13" a="1"/>
  <c r="Y183" i="13" a="1"/>
  <c r="T100" i="13" a="1"/>
  <c r="V216" i="13" a="1"/>
  <c r="Z14" i="12" a="1"/>
  <c r="Y180" i="13" a="1"/>
  <c r="X100" i="13" a="1"/>
  <c r="U14" i="13" a="1"/>
  <c r="T228" i="12" a="1"/>
  <c r="W214" i="13" a="1"/>
  <c r="W34" i="13" a="1"/>
  <c r="W14" i="13" a="1"/>
  <c r="Y46" i="9" a="1"/>
  <c r="Y151" i="9" a="1"/>
  <c r="Y34" i="13" a="1"/>
  <c r="Z172" i="12" a="1"/>
  <c r="Y24" i="9" a="1"/>
  <c r="Z113" i="9" a="1"/>
  <c r="Y214" i="13" a="1"/>
  <c r="Z129" i="12" a="1"/>
  <c r="Y152" i="13" a="1"/>
  <c r="Z92" i="12" a="1"/>
  <c r="W33" i="13" a="1"/>
  <c r="Z167" i="12" a="1"/>
  <c r="V34" i="13" a="1"/>
  <c r="W217" i="13" a="1"/>
  <c r="Z28" i="12" a="1"/>
  <c r="Y37" i="9" a="1"/>
  <c r="Y33" i="13" l="1"/>
  <c r="AJ33" i="13" s="1"/>
  <c r="T100" i="13"/>
  <c r="AE100" i="13" s="1"/>
  <c r="X214" i="13"/>
  <c r="AI214" i="13" s="1"/>
  <c r="T34" i="13"/>
  <c r="AE34" i="13" s="1"/>
  <c r="Y214" i="13"/>
  <c r="AJ214" i="13" s="1"/>
  <c r="W214" i="13"/>
  <c r="AH214" i="13" s="1"/>
  <c r="X181" i="13"/>
  <c r="AI181" i="13" s="1"/>
  <c r="V217" i="13"/>
  <c r="AG217" i="13" s="1"/>
  <c r="Y100" i="13"/>
  <c r="AJ100" i="13" s="1"/>
  <c r="U34" i="13"/>
  <c r="H34" i="13" s="1"/>
  <c r="V141" i="13"/>
  <c r="AG141" i="13" s="1"/>
  <c r="Y152" i="13"/>
  <c r="AJ152" i="13" s="1"/>
  <c r="Y180" i="13"/>
  <c r="AJ180" i="13" s="1"/>
  <c r="T14" i="13"/>
  <c r="AE14" i="13" s="1"/>
  <c r="W141" i="13"/>
  <c r="AH141" i="13" s="1"/>
  <c r="U214" i="13"/>
  <c r="H214" i="13" s="1"/>
  <c r="V34" i="13"/>
  <c r="AG34" i="13" s="1"/>
  <c r="X216" i="13"/>
  <c r="AI216" i="13" s="1"/>
  <c r="X14" i="13"/>
  <c r="AI14" i="13" s="1"/>
  <c r="W47" i="13"/>
  <c r="AH47" i="13" s="1"/>
  <c r="U33" i="13"/>
  <c r="H33" i="13" s="1"/>
  <c r="Y183" i="13"/>
  <c r="AJ183" i="13" s="1"/>
  <c r="W216" i="13"/>
  <c r="AH216" i="13" s="1"/>
  <c r="V33" i="13"/>
  <c r="AG33" i="13" s="1"/>
  <c r="W33" i="13"/>
  <c r="AH33" i="13" s="1"/>
  <c r="Y34" i="13"/>
  <c r="AJ34" i="13" s="1"/>
  <c r="Y141" i="13"/>
  <c r="AJ141" i="13" s="1"/>
  <c r="U100" i="13"/>
  <c r="AF100" i="13" s="1"/>
  <c r="T217" i="13"/>
  <c r="G217" i="13" s="1"/>
  <c r="T141" i="13"/>
  <c r="AE141" i="13" s="1"/>
  <c r="X141" i="13"/>
  <c r="AI141" i="13" s="1"/>
  <c r="V14" i="13"/>
  <c r="AG14" i="13" s="1"/>
  <c r="X33" i="13"/>
  <c r="AI33" i="13" s="1"/>
  <c r="W14" i="13"/>
  <c r="AH14" i="13" s="1"/>
  <c r="Y217" i="13"/>
  <c r="AJ217" i="13" s="1"/>
  <c r="Y68" i="13"/>
  <c r="L68" i="13" s="1"/>
  <c r="V100" i="13"/>
  <c r="AG100" i="13" s="1"/>
  <c r="V214" i="13"/>
  <c r="AG214" i="13" s="1"/>
  <c r="W100" i="13"/>
  <c r="AH100" i="13" s="1"/>
  <c r="X100" i="13"/>
  <c r="AI100" i="13" s="1"/>
  <c r="U217" i="13"/>
  <c r="AF217" i="13" s="1"/>
  <c r="X217" i="13"/>
  <c r="AI217" i="13" s="1"/>
  <c r="X47" i="13"/>
  <c r="AI47" i="13" s="1"/>
  <c r="Y216" i="13"/>
  <c r="AJ216" i="13" s="1"/>
  <c r="W34" i="13"/>
  <c r="AH34" i="13" s="1"/>
  <c r="Y81" i="13"/>
  <c r="L81" i="13" s="1"/>
  <c r="Y30" i="13"/>
  <c r="AJ30" i="13" s="1"/>
  <c r="T33" i="13"/>
  <c r="G33" i="13" s="1"/>
  <c r="X180" i="13"/>
  <c r="AI180" i="13" s="1"/>
  <c r="Y161" i="13"/>
  <c r="AJ161" i="13" s="1"/>
  <c r="U141" i="13"/>
  <c r="H141" i="13" s="1"/>
  <c r="U14" i="13"/>
  <c r="H14" i="13" s="1"/>
  <c r="W217" i="13"/>
  <c r="AH217" i="13" s="1"/>
  <c r="V216" i="13"/>
  <c r="AG216" i="13" s="1"/>
  <c r="Y47" i="13"/>
  <c r="AJ47" i="13" s="1"/>
  <c r="Y14" i="13"/>
  <c r="AJ14" i="13" s="1"/>
  <c r="Y181" i="13"/>
  <c r="AJ181" i="13" s="1"/>
  <c r="T214" i="13"/>
  <c r="G214" i="13" s="1"/>
  <c r="X34" i="13"/>
  <c r="AI34" i="13" s="1"/>
  <c r="H34" i="12"/>
  <c r="J34" i="12" s="1"/>
  <c r="L34" i="12" s="1"/>
  <c r="AG141" i="12"/>
  <c r="AJ152" i="12"/>
  <c r="G14" i="12"/>
  <c r="I14" i="12" s="1"/>
  <c r="K14" i="12" s="1"/>
  <c r="AG34" i="12"/>
  <c r="AH47" i="12"/>
  <c r="H33" i="12"/>
  <c r="J33" i="12" s="1"/>
  <c r="L33" i="12" s="1"/>
  <c r="AG33" i="12"/>
  <c r="AJ141" i="12"/>
  <c r="G218" i="12"/>
  <c r="I218" i="12" s="1"/>
  <c r="K218" i="12" s="1"/>
  <c r="AG14" i="12"/>
  <c r="AH100" i="12"/>
  <c r="AI47" i="12"/>
  <c r="AJ217" i="12"/>
  <c r="L68" i="12"/>
  <c r="AG100" i="12"/>
  <c r="AH34" i="12"/>
  <c r="AJ30" i="12"/>
  <c r="G33" i="12"/>
  <c r="I33" i="12" s="1"/>
  <c r="K33" i="12" s="1"/>
  <c r="H141" i="12"/>
  <c r="J141" i="12" s="1"/>
  <c r="L141" i="12" s="1"/>
  <c r="AJ33" i="12"/>
  <c r="AH218" i="12"/>
  <c r="AG217" i="12"/>
  <c r="AJ47" i="12"/>
  <c r="AJ14" i="12"/>
  <c r="G215" i="12"/>
  <c r="I215" i="12" s="1"/>
  <c r="K215" i="12" s="1"/>
  <c r="AI182" i="12"/>
  <c r="AH141" i="12"/>
  <c r="AG218" i="12"/>
  <c r="AJ100" i="12"/>
  <c r="AH215" i="12"/>
  <c r="T224" i="13"/>
  <c r="A223" i="13" s="1"/>
  <c r="T227" i="13"/>
  <c r="A226" i="13" s="1"/>
  <c r="T225" i="13"/>
  <c r="A224" i="13" s="1"/>
  <c r="T226" i="13"/>
  <c r="A225" i="13" s="1"/>
  <c r="J293" i="13"/>
  <c r="AH293" i="13"/>
  <c r="G289" i="13"/>
  <c r="AE289" i="13"/>
  <c r="J294" i="13"/>
  <c r="AH294" i="13"/>
  <c r="I294" i="13"/>
  <c r="AG294" i="13"/>
  <c r="AK293" i="13"/>
  <c r="M293" i="13"/>
  <c r="A229" i="13"/>
  <c r="AE230" i="13"/>
  <c r="AE224" i="13" s="1"/>
  <c r="AE296" i="13"/>
  <c r="G296" i="13"/>
  <c r="AE294" i="13"/>
  <c r="G294" i="13"/>
  <c r="A232" i="13"/>
  <c r="AE233" i="13"/>
  <c r="AE227" i="13" s="1"/>
  <c r="H295" i="13"/>
  <c r="AF295" i="13"/>
  <c r="I295" i="13"/>
  <c r="AG295" i="13"/>
  <c r="I289" i="13"/>
  <c r="AG289" i="13"/>
  <c r="AF294" i="13"/>
  <c r="H294" i="13"/>
  <c r="H289" i="13"/>
  <c r="AF289" i="13"/>
  <c r="M294" i="13"/>
  <c r="AK294" i="13"/>
  <c r="AE232" i="13"/>
  <c r="AE226" i="13" s="1"/>
  <c r="A231" i="13"/>
  <c r="N294" i="13"/>
  <c r="AL294" i="13"/>
  <c r="I296" i="13"/>
  <c r="AG296" i="13"/>
  <c r="AI293" i="13"/>
  <c r="K293" i="13"/>
  <c r="I293" i="13"/>
  <c r="AG293" i="13"/>
  <c r="AI294" i="13"/>
  <c r="K294" i="13"/>
  <c r="G295" i="13"/>
  <c r="AE295" i="13"/>
  <c r="AE248" i="13"/>
  <c r="A248" i="13"/>
  <c r="A250" i="13"/>
  <c r="A254" i="13"/>
  <c r="AE252" i="13"/>
  <c r="A252" i="13"/>
  <c r="AJ293" i="13"/>
  <c r="L293" i="13"/>
  <c r="AE231" i="13"/>
  <c r="AE225" i="13" s="1"/>
  <c r="A230" i="13"/>
  <c r="H296" i="13"/>
  <c r="AF296" i="13"/>
  <c r="AL293" i="13"/>
  <c r="N293" i="13"/>
  <c r="A280" i="13"/>
  <c r="AE280" i="13"/>
  <c r="AJ294" i="13"/>
  <c r="L294" i="13"/>
  <c r="AE233" i="12"/>
  <c r="AE227" i="12" s="1"/>
  <c r="AE34" i="12"/>
  <c r="G34" i="12"/>
  <c r="I34" i="12" s="1"/>
  <c r="K34" i="12" s="1"/>
  <c r="AE44" i="12"/>
  <c r="G44" i="12"/>
  <c r="I44" i="12" s="1"/>
  <c r="K44" i="12" s="1"/>
  <c r="AF100" i="12"/>
  <c r="H100" i="12"/>
  <c r="J100" i="12" s="1"/>
  <c r="L100" i="12" s="1"/>
  <c r="J44" i="12"/>
  <c r="L44" i="12" s="1"/>
  <c r="AE100" i="12"/>
  <c r="G100" i="12"/>
  <c r="I100" i="12" s="1"/>
  <c r="K100" i="12" s="1"/>
  <c r="AF14" i="12"/>
  <c r="H14" i="12"/>
  <c r="J14" i="12" s="1"/>
  <c r="L14" i="12" s="1"/>
  <c r="AJ81" i="12"/>
  <c r="L81" i="12"/>
  <c r="AF215" i="12"/>
  <c r="H215" i="12"/>
  <c r="J215" i="12" s="1"/>
  <c r="L215" i="12" s="1"/>
  <c r="AF218" i="12"/>
  <c r="H218" i="12"/>
  <c r="J218" i="12" s="1"/>
  <c r="L218" i="12" s="1"/>
  <c r="AE141" i="12"/>
  <c r="G141" i="12"/>
  <c r="I141" i="12" s="1"/>
  <c r="K141" i="12" s="1"/>
  <c r="AJ68" i="12"/>
  <c r="AF34" i="12"/>
  <c r="AE215" i="12"/>
  <c r="AH14" i="12"/>
  <c r="AI33" i="12"/>
  <c r="AI215" i="12"/>
  <c r="AJ161" i="12"/>
  <c r="AH217" i="12"/>
  <c r="AI34" i="12"/>
  <c r="AE218" i="12"/>
  <c r="AI100" i="12"/>
  <c r="A233" i="12"/>
  <c r="A266" i="12"/>
  <c r="AG44" i="12"/>
  <c r="AJ184" i="12"/>
  <c r="AI218" i="12"/>
  <c r="AJ34" i="12"/>
  <c r="AF44" i="12"/>
  <c r="AJ182" i="12"/>
  <c r="AJ181" i="12"/>
  <c r="AE249" i="12"/>
  <c r="AF33" i="12"/>
  <c r="AE14" i="12"/>
  <c r="AF141" i="12"/>
  <c r="AI181" i="12"/>
  <c r="AE245" i="12"/>
  <c r="AE33" i="12"/>
  <c r="AI141" i="12"/>
  <c r="AG215" i="12"/>
  <c r="Z24" i="12"/>
  <c r="Z70" i="12"/>
  <c r="Z202" i="12"/>
  <c r="Z34" i="12"/>
  <c r="Z129" i="12"/>
  <c r="Z167" i="12"/>
  <c r="Z14" i="12"/>
  <c r="Z217" i="12"/>
  <c r="Z130" i="12"/>
  <c r="Z47" i="12"/>
  <c r="Z92" i="12"/>
  <c r="Z64" i="12"/>
  <c r="Z128" i="12"/>
  <c r="Z172" i="12"/>
  <c r="Z147" i="12"/>
  <c r="Z58" i="12"/>
  <c r="Z81" i="12"/>
  <c r="AK44" i="12"/>
  <c r="Z218" i="12"/>
  <c r="Z73" i="12"/>
  <c r="Z61" i="12"/>
  <c r="Z28" i="12"/>
  <c r="Z100" i="12"/>
  <c r="Z126" i="12"/>
  <c r="Z181" i="12"/>
  <c r="Z152" i="12"/>
  <c r="Z33" i="12"/>
  <c r="Z30" i="12"/>
  <c r="Z161" i="12"/>
  <c r="Z115" i="12"/>
  <c r="Z184" i="12"/>
  <c r="Z204" i="12"/>
  <c r="Z68" i="12"/>
  <c r="Z141" i="12"/>
  <c r="Z215" i="12"/>
  <c r="Z155" i="12"/>
  <c r="Z91" i="12"/>
  <c r="Z182" i="12"/>
  <c r="AH33" i="12"/>
  <c r="AE231" i="12"/>
  <c r="AE225" i="12" s="1"/>
  <c r="AJ218" i="12"/>
  <c r="AI14" i="12"/>
  <c r="AH44" i="12"/>
  <c r="A281" i="12"/>
  <c r="AI217" i="12"/>
  <c r="T227" i="12"/>
  <c r="A226" i="12" s="1"/>
  <c r="T225" i="12"/>
  <c r="A224" i="12" s="1"/>
  <c r="T228" i="12"/>
  <c r="A227" i="12" s="1"/>
  <c r="T226" i="12"/>
  <c r="A225" i="12" s="1"/>
  <c r="AK138" i="11"/>
  <c r="AK210" i="11"/>
  <c r="AK60" i="11"/>
  <c r="A219" i="11"/>
  <c r="AK168" i="11"/>
  <c r="AK144" i="11"/>
  <c r="AK54" i="11"/>
  <c r="A217" i="11"/>
  <c r="AE253" i="12"/>
  <c r="A231" i="12"/>
  <c r="AF296" i="12"/>
  <c r="AK78" i="11"/>
  <c r="AK113" i="11"/>
  <c r="AK41" i="11"/>
  <c r="A255" i="12"/>
  <c r="AJ215" i="12"/>
  <c r="AK20" i="11"/>
  <c r="AK128" i="11"/>
  <c r="AK211" i="11"/>
  <c r="AK57" i="11"/>
  <c r="AK24" i="11"/>
  <c r="AG296" i="12"/>
  <c r="AG297" i="12"/>
  <c r="AK177" i="11"/>
  <c r="AL295" i="12"/>
  <c r="AL294" i="12"/>
  <c r="AJ295" i="12"/>
  <c r="AE295" i="12"/>
  <c r="AK124" i="11"/>
  <c r="AK30" i="11"/>
  <c r="AK27" i="11"/>
  <c r="AK158" i="11"/>
  <c r="AK295" i="12"/>
  <c r="AK294" i="12"/>
  <c r="AF290" i="12"/>
  <c r="AE297" i="12"/>
  <c r="AK97" i="11"/>
  <c r="AK149" i="11"/>
  <c r="AK180" i="11"/>
  <c r="AK198" i="11"/>
  <c r="A249" i="12"/>
  <c r="AI294" i="12"/>
  <c r="AE290" i="12"/>
  <c r="AG294" i="12"/>
  <c r="AG290" i="12"/>
  <c r="AK152" i="11"/>
  <c r="AK88" i="11"/>
  <c r="AK178" i="11"/>
  <c r="A220" i="11"/>
  <c r="AH294" i="12"/>
  <c r="AE296" i="12"/>
  <c r="AK196" i="11"/>
  <c r="AK31" i="11"/>
  <c r="A218" i="11"/>
  <c r="AK127" i="11"/>
  <c r="AK164" i="11"/>
  <c r="AK13" i="11"/>
  <c r="AF297" i="12"/>
  <c r="AH295" i="12"/>
  <c r="AJ294" i="12"/>
  <c r="AK208" i="11"/>
  <c r="AK45" i="11"/>
  <c r="AK89" i="11"/>
  <c r="AK126" i="11"/>
  <c r="AG295" i="12"/>
  <c r="AF295" i="12"/>
  <c r="AI295" i="12"/>
  <c r="Y56" i="9"/>
  <c r="L56" i="9" s="1"/>
  <c r="AK70" i="11"/>
  <c r="M70" i="11"/>
  <c r="AK66" i="11"/>
  <c r="M66" i="11"/>
  <c r="AK64" i="11"/>
  <c r="M64" i="11"/>
  <c r="M88" i="11"/>
  <c r="M178" i="11"/>
  <c r="M210" i="11"/>
  <c r="M128" i="11"/>
  <c r="M30" i="11"/>
  <c r="M89" i="11"/>
  <c r="M54" i="11"/>
  <c r="M113" i="11"/>
  <c r="M41" i="11"/>
  <c r="M168" i="11"/>
  <c r="M124" i="11"/>
  <c r="M27" i="11"/>
  <c r="M208" i="11"/>
  <c r="M196" i="11"/>
  <c r="M31" i="11"/>
  <c r="M127" i="11"/>
  <c r="M164" i="11"/>
  <c r="M13" i="11"/>
  <c r="M180" i="11"/>
  <c r="M149" i="11"/>
  <c r="M177" i="11"/>
  <c r="M126" i="11"/>
  <c r="M45" i="11"/>
  <c r="M158" i="11"/>
  <c r="M24" i="11"/>
  <c r="M97" i="11"/>
  <c r="M198" i="11"/>
  <c r="M144" i="11"/>
  <c r="M78" i="11"/>
  <c r="M152" i="11"/>
  <c r="M138" i="11"/>
  <c r="M60" i="11"/>
  <c r="M211" i="11"/>
  <c r="M57" i="11"/>
  <c r="M20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83" i="13" a="1"/>
  <c r="Z124" i="9" a="1"/>
  <c r="Z30" i="13" a="1"/>
  <c r="Z155" i="13" a="1"/>
  <c r="Z214" i="13" a="1"/>
  <c r="Z217" i="13" a="1"/>
  <c r="Z216" i="13" a="1"/>
  <c r="Z91" i="13" a="1"/>
  <c r="Z61" i="13" a="1"/>
  <c r="Z141" i="13" a="1"/>
  <c r="Z133" i="9" a="1"/>
  <c r="Z28" i="13" a="1"/>
  <c r="Z171" i="13" a="1"/>
  <c r="Z176" i="9" a="1"/>
  <c r="Z118" i="9" a="1"/>
  <c r="Z33" i="13" a="1"/>
  <c r="Z54" i="9" a="1"/>
  <c r="Z167" i="13" a="1"/>
  <c r="Z100" i="9" a="1"/>
  <c r="Z136" i="9" a="1"/>
  <c r="Z76" i="9" a="1"/>
  <c r="Z161" i="13" a="1"/>
  <c r="Z126" i="13" a="1"/>
  <c r="Z58" i="13" a="1"/>
  <c r="Z203" i="13" a="1"/>
  <c r="Z92" i="13" a="1"/>
  <c r="Z52" i="9" a="1"/>
  <c r="Z140" i="9" a="1"/>
  <c r="Z24" i="13" a="1"/>
  <c r="Z81" i="13" a="1"/>
  <c r="Z157" i="9" a="1"/>
  <c r="Z151" i="9" a="1"/>
  <c r="Z201" i="13" a="1"/>
  <c r="Z46" i="9" a="1"/>
  <c r="Z130" i="13" a="1"/>
  <c r="Z180" i="13" a="1"/>
  <c r="Z68" i="13" a="1"/>
  <c r="Z128" i="13" a="1"/>
  <c r="Z17" i="9" a="1"/>
  <c r="Z100" i="13" a="1"/>
  <c r="Z29" i="9" a="1"/>
  <c r="Z21" i="9" a="1"/>
  <c r="Z117" i="9" a="1"/>
  <c r="Z26" i="9" a="1"/>
  <c r="Z159" i="9" a="1"/>
  <c r="Z47" i="13" a="1"/>
  <c r="Z70" i="13" a="1"/>
  <c r="Z181" i="13" a="1"/>
  <c r="Z14" i="13" a="1"/>
  <c r="Z56" i="9" a="1"/>
  <c r="Z73" i="13" a="1"/>
  <c r="Z152" i="13" a="1"/>
  <c r="Z115" i="13" a="1"/>
  <c r="Z34" i="13" a="1"/>
  <c r="Z129" i="13" a="1"/>
  <c r="Z64" i="13" a="1"/>
  <c r="Z147" i="13" a="1"/>
  <c r="AJ81" i="13" l="1"/>
  <c r="J141" i="13"/>
  <c r="L141" i="13" s="1"/>
  <c r="I217" i="13"/>
  <c r="K217" i="13" s="1"/>
  <c r="I214" i="13"/>
  <c r="K214" i="13" s="1"/>
  <c r="Z81" i="13"/>
  <c r="AK81" i="13" s="1"/>
  <c r="Z161" i="13"/>
  <c r="AK161" i="13" s="1"/>
  <c r="Z147" i="13"/>
  <c r="AK147" i="13" s="1"/>
  <c r="Z24" i="13"/>
  <c r="AK24" i="13" s="1"/>
  <c r="Z34" i="13"/>
  <c r="AK34" i="13" s="1"/>
  <c r="Z115" i="13"/>
  <c r="AK115" i="13" s="1"/>
  <c r="Z58" i="13"/>
  <c r="AK58" i="13" s="1"/>
  <c r="Z70" i="13"/>
  <c r="AK70" i="13" s="1"/>
  <c r="Z30" i="13"/>
  <c r="AK30" i="13" s="1"/>
  <c r="Z171" i="13"/>
  <c r="AK171" i="13" s="1"/>
  <c r="Z201" i="13"/>
  <c r="AK201" i="13" s="1"/>
  <c r="Z152" i="13"/>
  <c r="AK152" i="13" s="1"/>
  <c r="Z64" i="13"/>
  <c r="AK64" i="13" s="1"/>
  <c r="Z183" i="13"/>
  <c r="AK183" i="13" s="1"/>
  <c r="Z33" i="13"/>
  <c r="AK33" i="13" s="1"/>
  <c r="Z128" i="13"/>
  <c r="AK128" i="13" s="1"/>
  <c r="Z180" i="13"/>
  <c r="AK180" i="13" s="1"/>
  <c r="Z92" i="13"/>
  <c r="M92" i="13" s="1"/>
  <c r="Z181" i="13"/>
  <c r="AK181" i="13" s="1"/>
  <c r="Z126" i="13"/>
  <c r="AK126" i="13" s="1"/>
  <c r="Z47" i="13"/>
  <c r="AK47" i="13" s="1"/>
  <c r="Z91" i="13"/>
  <c r="M91" i="13" s="1"/>
  <c r="Z130" i="13"/>
  <c r="AK130" i="13" s="1"/>
  <c r="Z214" i="13"/>
  <c r="AK214" i="13" s="1"/>
  <c r="Z61" i="13"/>
  <c r="AK61" i="13" s="1"/>
  <c r="Z14" i="13"/>
  <c r="AK14" i="13" s="1"/>
  <c r="Z203" i="13"/>
  <c r="AK203" i="13" s="1"/>
  <c r="Z100" i="13"/>
  <c r="AK100" i="13" s="1"/>
  <c r="Z155" i="13"/>
  <c r="AK155" i="13" s="1"/>
  <c r="Z28" i="13"/>
  <c r="AK28" i="13" s="1"/>
  <c r="Z216" i="13"/>
  <c r="AK216" i="13" s="1"/>
  <c r="Z141" i="13"/>
  <c r="AK141" i="13" s="1"/>
  <c r="Z73" i="13"/>
  <c r="AK73" i="13" s="1"/>
  <c r="Z167" i="13"/>
  <c r="AK167" i="13" s="1"/>
  <c r="Z68" i="13"/>
  <c r="M68" i="13" s="1"/>
  <c r="Z217" i="13"/>
  <c r="AK217" i="13" s="1"/>
  <c r="Z129" i="13"/>
  <c r="AK129" i="13" s="1"/>
  <c r="J33" i="13"/>
  <c r="L33" i="13" s="1"/>
  <c r="I33" i="13"/>
  <c r="K33" i="13" s="1"/>
  <c r="J214" i="13"/>
  <c r="L214" i="13" s="1"/>
  <c r="J14" i="13"/>
  <c r="L14" i="13" s="1"/>
  <c r="J34" i="13"/>
  <c r="L34" i="13" s="1"/>
  <c r="AF34" i="13"/>
  <c r="AE217" i="13"/>
  <c r="AE33" i="13"/>
  <c r="G141" i="13"/>
  <c r="I141" i="13" s="1"/>
  <c r="K141" i="13" s="1"/>
  <c r="G100" i="13"/>
  <c r="I100" i="13" s="1"/>
  <c r="K100" i="13" s="1"/>
  <c r="H100" i="13"/>
  <c r="J100" i="13" s="1"/>
  <c r="L100" i="13" s="1"/>
  <c r="AF214" i="13"/>
  <c r="AE214" i="13"/>
  <c r="AF141" i="13"/>
  <c r="AF33" i="13"/>
  <c r="G14" i="13"/>
  <c r="I14" i="13" s="1"/>
  <c r="K14" i="13" s="1"/>
  <c r="H217" i="13"/>
  <c r="J217" i="13" s="1"/>
  <c r="L217" i="13" s="1"/>
  <c r="AK161" i="12"/>
  <c r="G34" i="13"/>
  <c r="I34" i="13" s="1"/>
  <c r="K34" i="13" s="1"/>
  <c r="AK33" i="12"/>
  <c r="AF14" i="13"/>
  <c r="AK184" i="12"/>
  <c r="AK202" i="12"/>
  <c r="AK181" i="12"/>
  <c r="AK126" i="12"/>
  <c r="AK100" i="12"/>
  <c r="AJ68" i="13"/>
  <c r="AK28" i="12"/>
  <c r="AK217" i="12"/>
  <c r="AK61" i="12"/>
  <c r="AK14" i="12"/>
  <c r="AK141" i="12"/>
  <c r="M73" i="12"/>
  <c r="AK167" i="12"/>
  <c r="M68" i="12"/>
  <c r="AK218" i="12"/>
  <c r="AK204" i="12"/>
  <c r="AK115" i="12"/>
  <c r="M70" i="12"/>
  <c r="M33" i="12"/>
  <c r="M141" i="12"/>
  <c r="M218" i="12"/>
  <c r="M100" i="12"/>
  <c r="AK81" i="12"/>
  <c r="M81" i="12"/>
  <c r="AK91" i="12"/>
  <c r="M91" i="12"/>
  <c r="M44" i="12"/>
  <c r="AK92" i="12"/>
  <c r="M92" i="12"/>
  <c r="M215" i="12"/>
  <c r="M34" i="12"/>
  <c r="M14" i="12"/>
  <c r="AK24" i="12"/>
  <c r="AK155" i="12"/>
  <c r="AK68" i="12"/>
  <c r="AK73" i="12"/>
  <c r="AK58" i="12"/>
  <c r="AK129" i="12"/>
  <c r="AK30" i="12"/>
  <c r="AK64" i="12"/>
  <c r="AK215" i="12"/>
  <c r="AK34" i="12"/>
  <c r="AK70" i="12"/>
  <c r="AK152" i="12"/>
  <c r="AK130" i="12"/>
  <c r="AK47" i="12"/>
  <c r="AK172" i="12"/>
  <c r="AK128" i="12"/>
  <c r="AK147" i="12"/>
  <c r="AK182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X31" i="8" a="1"/>
  <c r="T63" i="8" a="1"/>
  <c r="X66" i="8" a="1"/>
  <c r="X58" i="8" a="1"/>
  <c r="W66" i="8" a="1"/>
  <c r="T70" i="8" a="1"/>
  <c r="U66" i="8" a="1"/>
  <c r="W79" i="8" a="1"/>
  <c r="T58" i="8" a="1"/>
  <c r="U31" i="8" a="1"/>
  <c r="U56" i="8" a="1"/>
  <c r="V70" i="8" a="1"/>
  <c r="V66" i="8" a="1"/>
  <c r="V55" i="8" a="1"/>
  <c r="V56" i="8" a="1"/>
  <c r="Z66" i="8" a="1"/>
  <c r="T55" i="8" a="1"/>
  <c r="U58" i="8" a="1"/>
  <c r="X60" i="8" a="1"/>
  <c r="V31" i="8" a="1"/>
  <c r="X70" i="8" a="1"/>
  <c r="X63" i="8" a="1"/>
  <c r="V60" i="8" a="1"/>
  <c r="W58" i="8" a="1"/>
  <c r="V79" i="8" a="1"/>
  <c r="U63" i="8" a="1"/>
  <c r="Y55" i="8" a="1"/>
  <c r="Z176" i="8" a="1"/>
  <c r="U55" i="8" a="1"/>
  <c r="U79" i="8" a="1"/>
  <c r="Z55" i="8" a="1"/>
  <c r="T187" i="8" a="1"/>
  <c r="W70" i="8" a="1"/>
  <c r="Z36" i="8" a="1"/>
  <c r="T56" i="8" a="1"/>
  <c r="W31" i="8" a="1"/>
  <c r="U70" i="8" a="1"/>
  <c r="T31" i="8" a="1"/>
  <c r="Y31" i="8" a="1"/>
  <c r="Y70" i="8" a="1"/>
  <c r="W56" i="8" a="1"/>
  <c r="W60" i="8" a="1"/>
  <c r="T79" i="8" a="1"/>
  <c r="Z31" i="8" a="1"/>
  <c r="T66" i="8" a="1"/>
  <c r="T60" i="8" a="1"/>
  <c r="X55" i="8" a="1"/>
  <c r="V63" i="8" a="1"/>
  <c r="U60" i="8" a="1"/>
  <c r="X79" i="8" a="1"/>
  <c r="W55" i="8" a="1"/>
  <c r="X56" i="8" a="1"/>
  <c r="V58" i="8" a="1"/>
  <c r="W63" i="8" a="1"/>
  <c r="M33" i="13" l="1"/>
  <c r="M34" i="13"/>
  <c r="M100" i="13"/>
  <c r="AK91" i="13"/>
  <c r="M214" i="13"/>
  <c r="M70" i="13"/>
  <c r="M81" i="13"/>
  <c r="AK92" i="13"/>
  <c r="AK68" i="13"/>
  <c r="M73" i="13"/>
  <c r="M217" i="13"/>
  <c r="M14" i="13"/>
  <c r="M141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V35" i="10" a="1"/>
  <c r="Y35" i="10" a="1"/>
  <c r="T35" i="10" a="1"/>
  <c r="X35" i="10" a="1"/>
  <c r="Z35" i="10" a="1"/>
  <c r="U35" i="10" a="1"/>
  <c r="W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89" i="12" l="1"/>
  <c r="K63" i="11"/>
  <c r="G63" i="11"/>
  <c r="M63" i="11"/>
  <c r="I63" i="11"/>
  <c r="H63" i="11"/>
  <c r="L63" i="11"/>
  <c r="J63" i="11"/>
  <c r="J86" i="11"/>
  <c r="J81" i="11"/>
  <c r="I83" i="11"/>
  <c r="J89" i="11"/>
  <c r="H77" i="11"/>
  <c r="K66" i="11"/>
  <c r="L81" i="11"/>
  <c r="I89" i="11"/>
  <c r="G75" i="11"/>
  <c r="G59" i="11"/>
  <c r="I75" i="11"/>
  <c r="K81" i="11"/>
  <c r="J79" i="11"/>
  <c r="K59" i="11"/>
  <c r="J75" i="11"/>
  <c r="K77" i="11"/>
  <c r="K89" i="11"/>
  <c r="H79" i="11"/>
  <c r="J77" i="11"/>
  <c r="K75" i="11"/>
  <c r="H82" i="11"/>
  <c r="G81" i="11"/>
  <c r="I82" i="11"/>
  <c r="J82" i="11"/>
  <c r="I79" i="11"/>
  <c r="I59" i="11"/>
  <c r="J70" i="11"/>
  <c r="I70" i="11"/>
  <c r="J59" i="11"/>
  <c r="G79" i="11"/>
  <c r="H59" i="11"/>
  <c r="H86" i="11"/>
  <c r="H65" i="11"/>
  <c r="G70" i="11"/>
  <c r="H83" i="11"/>
  <c r="I66" i="11"/>
  <c r="I77" i="11"/>
  <c r="I81" i="11"/>
  <c r="K70" i="11"/>
  <c r="J65" i="11"/>
  <c r="H70" i="11"/>
  <c r="J83" i="11"/>
  <c r="K83" i="11"/>
  <c r="G89" i="11"/>
  <c r="K65" i="11"/>
  <c r="H81" i="11"/>
  <c r="I86" i="11"/>
  <c r="G86" i="11"/>
  <c r="G66" i="11"/>
  <c r="H75" i="11"/>
  <c r="K79" i="11"/>
  <c r="K86" i="11"/>
  <c r="I65" i="11"/>
  <c r="G77" i="11"/>
  <c r="G65" i="11"/>
  <c r="G82" i="11"/>
  <c r="J66" i="11"/>
  <c r="G83" i="11"/>
  <c r="K82" i="11"/>
  <c r="H89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5" i="11" l="1"/>
  <c r="H55" i="11" l="1"/>
  <c r="I55" i="11"/>
  <c r="L141" i="11" l="1"/>
  <c r="K141" i="11"/>
  <c r="I141" i="11"/>
  <c r="J141" i="11"/>
  <c r="G141" i="11"/>
  <c r="H141" i="11"/>
  <c r="I72" i="11" l="1"/>
  <c r="K72" i="11"/>
  <c r="G72" i="11"/>
  <c r="H72" i="11"/>
  <c r="J72" i="11"/>
  <c r="J92" i="11" l="1"/>
  <c r="H88" i="11"/>
  <c r="H76" i="11"/>
  <c r="K76" i="11"/>
  <c r="I92" i="11"/>
  <c r="K85" i="11"/>
  <c r="J80" i="11"/>
  <c r="I62" i="11"/>
  <c r="J88" i="11"/>
  <c r="K62" i="11"/>
  <c r="H60" i="11"/>
  <c r="K80" i="11"/>
  <c r="G93" i="11"/>
  <c r="J85" i="11"/>
  <c r="G76" i="11"/>
  <c r="G60" i="11"/>
  <c r="G85" i="11"/>
  <c r="J76" i="11"/>
  <c r="I76" i="11"/>
  <c r="M76" i="11"/>
  <c r="J93" i="11"/>
  <c r="H80" i="11"/>
  <c r="H92" i="11"/>
  <c r="K93" i="11"/>
  <c r="L76" i="11"/>
  <c r="G92" i="11"/>
  <c r="K92" i="11"/>
  <c r="H62" i="11"/>
  <c r="G62" i="11"/>
  <c r="I60" i="11"/>
  <c r="G80" i="11"/>
  <c r="I80" i="11"/>
  <c r="L80" i="11"/>
  <c r="H93" i="11"/>
  <c r="M80" i="11"/>
  <c r="G88" i="11"/>
  <c r="H85" i="11"/>
  <c r="K88" i="11"/>
  <c r="I93" i="11"/>
  <c r="I88" i="11"/>
  <c r="J62" i="11"/>
  <c r="I85" i="11"/>
  <c r="AH156" i="11" l="1"/>
  <c r="J156" i="11"/>
  <c r="AJ156" i="11"/>
  <c r="L156" i="11"/>
  <c r="I156" i="11"/>
  <c r="AG156" i="11"/>
  <c r="M156" i="11"/>
  <c r="AK156" i="11"/>
  <c r="AE156" i="11"/>
  <c r="G156" i="11"/>
  <c r="AI156" i="11"/>
  <c r="K156" i="11"/>
  <c r="AF156" i="11"/>
  <c r="H156" i="11"/>
  <c r="AF181" i="11" l="1"/>
  <c r="H181" i="11"/>
  <c r="AI181" i="11"/>
  <c r="K181" i="11"/>
  <c r="J181" i="11"/>
  <c r="AH181" i="11"/>
  <c r="AE181" i="11"/>
  <c r="G181" i="11"/>
  <c r="I181" i="11"/>
  <c r="AG181" i="11"/>
  <c r="T169" i="8" a="1"/>
  <c r="V139" i="8" a="1"/>
  <c r="V119" i="8" a="1"/>
  <c r="Z18" i="8" a="1"/>
  <c r="V177" i="8" a="1"/>
  <c r="Y169" i="8" a="1"/>
  <c r="V184" i="8" a="1"/>
  <c r="T114" i="8" a="1"/>
  <c r="Y132" i="8" a="1"/>
  <c r="V133" i="8" a="1"/>
  <c r="W159" i="8" a="1"/>
  <c r="W124" i="8" a="1"/>
  <c r="Y120" i="8" a="1"/>
  <c r="Z118" i="7" a="1"/>
  <c r="W82" i="8" a="1"/>
  <c r="Y32" i="8" a="1"/>
  <c r="Y39" i="8" a="1"/>
  <c r="X52" i="8" a="1"/>
  <c r="W169" i="8" a="1"/>
  <c r="Z31" i="7" a="1"/>
  <c r="T75" i="10" a="1"/>
  <c r="V189" i="8" a="1"/>
  <c r="X119" i="8" a="1"/>
  <c r="V39" i="8" a="1"/>
  <c r="T71" i="10" a="1"/>
  <c r="T156" i="8" a="1"/>
  <c r="X151" i="8" a="1"/>
  <c r="T48" i="8" a="1"/>
  <c r="W118" i="8" a="1"/>
  <c r="W21" i="8" a="1"/>
  <c r="T135" i="8" a="1"/>
  <c r="V57" i="7" a="1"/>
  <c r="Z96" i="8" a="1"/>
  <c r="X15" i="8" a="1"/>
  <c r="V116" i="8" a="1"/>
  <c r="W64" i="8" a="1"/>
  <c r="W88" i="8" a="1"/>
  <c r="Z9" i="8" a="1"/>
  <c r="Y170" i="8" a="1"/>
  <c r="V87" i="8" a="1"/>
  <c r="W20" i="8" a="1"/>
  <c r="W113" i="8" a="1"/>
  <c r="V175" i="8" a="1"/>
  <c r="V105" i="8" a="1"/>
  <c r="V41" i="8" a="1"/>
  <c r="T38" i="11" a="1"/>
  <c r="W39" i="8" a="1"/>
  <c r="Y15" i="8" a="1"/>
  <c r="X59" i="10" a="1"/>
  <c r="U104" i="8" a="1"/>
  <c r="U84" i="8" a="1"/>
  <c r="Z84" i="8" a="1"/>
  <c r="V130" i="8" a="1"/>
  <c r="W177" i="8" a="1"/>
  <c r="Y52" i="8" a="1"/>
  <c r="U67" i="10" a="1"/>
  <c r="X77" i="10" a="1"/>
  <c r="Y71" i="10" a="1"/>
  <c r="X126" i="8" a="1"/>
  <c r="T18" i="8" a="1"/>
  <c r="T64" i="7" a="1"/>
  <c r="Z25" i="8" a="1"/>
  <c r="U63" i="7" a="1"/>
  <c r="V29" i="8" a="1"/>
  <c r="Y63" i="10" a="1"/>
  <c r="Z10" i="8" a="1"/>
  <c r="U37" i="8" a="1"/>
  <c r="V32" i="8" a="1"/>
  <c r="W57" i="7" a="1"/>
  <c r="V165" i="8" a="1"/>
  <c r="X178" i="8" a="1"/>
  <c r="U155" i="8" a="1"/>
  <c r="U156" i="8" a="1"/>
  <c r="V48" i="8" a="1"/>
  <c r="W103" i="8" a="1"/>
  <c r="U114" i="8" a="1"/>
  <c r="U13" i="8" a="1"/>
  <c r="V179" i="8" a="1"/>
  <c r="X135" i="8" a="1"/>
  <c r="Y59" i="7" a="1"/>
  <c r="T146" i="8" a="1"/>
  <c r="W16" i="8" a="1"/>
  <c r="U158" i="8" a="1"/>
  <c r="Z119" i="8" a="1"/>
  <c r="Y176" i="8" a="1"/>
  <c r="T9" i="8" a="1"/>
  <c r="V92" i="8" a="1"/>
  <c r="V128" i="8" a="1"/>
  <c r="T91" i="8" a="1"/>
  <c r="Y130" i="8" a="1"/>
  <c r="Y98" i="8" a="1"/>
  <c r="V144" i="8" a="1"/>
  <c r="V170" i="8" a="1"/>
  <c r="U139" i="8" a="1"/>
  <c r="T54" i="8" a="1"/>
  <c r="U38" i="8" a="1"/>
  <c r="V81" i="10" a="1"/>
  <c r="Z44" i="8" a="1"/>
  <c r="T84" i="10" a="1"/>
  <c r="W173" i="8" a="1"/>
  <c r="U11" i="8" a="1"/>
  <c r="V146" i="8" a="1"/>
  <c r="V154" i="8" a="1"/>
  <c r="Z132" i="8" a="1"/>
  <c r="W30" i="8" a="1"/>
  <c r="Y79" i="10" a="1"/>
  <c r="Z92" i="8" a="1"/>
  <c r="Z86" i="8" a="1"/>
  <c r="T36" i="8" a="1"/>
  <c r="V113" i="8" a="1"/>
  <c r="X66" i="7" a="1"/>
  <c r="Y126" i="8" a="1"/>
  <c r="X170" i="8" a="1"/>
  <c r="X115" i="8" a="1"/>
  <c r="Y61" i="7" a="1"/>
  <c r="T141" i="8" a="1"/>
  <c r="X66" i="10" a="1"/>
  <c r="W48" i="8" a="1"/>
  <c r="W102" i="8" a="1"/>
  <c r="W91" i="8" a="1"/>
  <c r="X102" i="8" a="1"/>
  <c r="T117" i="8" a="1"/>
  <c r="X112" i="8" a="1"/>
  <c r="X184" i="8" a="1"/>
  <c r="W35" i="8" a="1"/>
  <c r="X73" i="10" a="1"/>
  <c r="Z170" i="8" a="1"/>
  <c r="Z83" i="11" a="1"/>
  <c r="U59" i="10" a="1"/>
  <c r="U64" i="8" a="1"/>
  <c r="W108" i="8" a="1"/>
  <c r="Y91" i="8" a="1"/>
  <c r="Y19" i="8" a="1"/>
  <c r="T177" i="8" a="1"/>
  <c r="V19" i="8" a="1"/>
  <c r="Y13" i="8" a="1"/>
  <c r="W63" i="7" a="1"/>
  <c r="Y65" i="10" a="1"/>
  <c r="Y59" i="10" a="1"/>
  <c r="Z151" i="8" a="1"/>
  <c r="U176" i="8" a="1"/>
  <c r="V55" i="7" a="1"/>
  <c r="U108" i="8" a="1"/>
  <c r="Z52" i="8" a="1"/>
  <c r="Z8" i="8" a="1"/>
  <c r="W139" i="8" a="1"/>
  <c r="W133" i="8" a="1"/>
  <c r="W110" i="8" a="1"/>
  <c r="U50" i="7" a="1"/>
  <c r="X62" i="7" a="1"/>
  <c r="U184" i="8" a="1"/>
  <c r="Y60" i="11" a="1"/>
  <c r="Y164" i="8" a="1"/>
  <c r="U62" i="8" a="1"/>
  <c r="X57" i="7" a="1"/>
  <c r="Z66" i="7" a="1"/>
  <c r="X61" i="7" a="1"/>
  <c r="V75" i="10" a="1"/>
  <c r="Y42" i="8" a="1"/>
  <c r="U88" i="8" a="1"/>
  <c r="U71" i="10" a="1"/>
  <c r="Y41" i="8" a="1"/>
  <c r="V49" i="7" a="1"/>
  <c r="T42" i="8" a="1"/>
  <c r="X97" i="8" a="1"/>
  <c r="X177" i="8" a="1"/>
  <c r="X75" i="10" a="1"/>
  <c r="X60" i="10" a="1"/>
  <c r="X49" i="7" a="1"/>
  <c r="X108" i="8" a="1"/>
  <c r="T175" i="8" a="1"/>
  <c r="V40" i="8" a="1"/>
  <c r="Y146" i="8" a="1"/>
  <c r="V23" i="8" a="1"/>
  <c r="T66" i="7" a="1"/>
  <c r="W123" i="8" a="1"/>
  <c r="V16" i="8" a="1"/>
  <c r="U61" i="7" a="1"/>
  <c r="U53" i="7" a="1"/>
  <c r="X47" i="8" a="1"/>
  <c r="T69" i="8" a="1"/>
  <c r="T81" i="10" a="1"/>
  <c r="U167" i="8" a="1"/>
  <c r="Z42" i="8" a="1"/>
  <c r="X64" i="7" a="1"/>
  <c r="T40" i="8" a="1"/>
  <c r="T170" i="8" a="1"/>
  <c r="W37" i="8" a="1"/>
  <c r="Y37" i="8" a="1"/>
  <c r="Y66" i="11" a="1"/>
  <c r="Y171" i="8" a="1"/>
  <c r="U94" i="8" a="1"/>
  <c r="X117" i="8" a="1"/>
  <c r="V110" i="8" a="1"/>
  <c r="X42" i="8" a="1"/>
  <c r="Y124" i="8" a="1"/>
  <c r="W17" i="8" a="1"/>
  <c r="W84" i="8" a="1"/>
  <c r="U36" i="8" a="1"/>
  <c r="Z46" i="7" a="1"/>
  <c r="Z55" i="7" a="1"/>
  <c r="V94" i="8" a="1"/>
  <c r="Z91" i="8" a="1"/>
  <c r="Z133" i="8" a="1"/>
  <c r="T173" i="8" a="1"/>
  <c r="U175" i="8" a="1"/>
  <c r="U137" i="8" a="1"/>
  <c r="Z87" i="8" a="1"/>
  <c r="X85" i="8" a="1"/>
  <c r="X84" i="8" a="1"/>
  <c r="W131" i="8" a="1"/>
  <c r="U15" i="8" a="1"/>
  <c r="U86" i="8" a="1"/>
  <c r="X118" i="8" a="1"/>
  <c r="U78" i="8" a="1"/>
  <c r="U124" i="8" a="1"/>
  <c r="Y180" i="8" a="1"/>
  <c r="Y189" i="8" a="1"/>
  <c r="V124" i="8" a="1"/>
  <c r="T133" i="8" a="1"/>
  <c r="V71" i="10" a="1"/>
  <c r="Y82" i="8" a="1"/>
  <c r="T132" i="8" a="1"/>
  <c r="T39" i="8" a="1"/>
  <c r="W9" i="8" a="1"/>
  <c r="T137" i="8" a="1"/>
  <c r="X48" i="8" a="1"/>
  <c r="W63" i="10" a="1"/>
  <c r="V97" i="8" a="1"/>
  <c r="W10" i="8" a="1"/>
  <c r="V44" i="8" a="1"/>
  <c r="V64" i="7" a="1"/>
  <c r="T49" i="7" a="1"/>
  <c r="V161" i="8" a="1"/>
  <c r="Y40" i="8" a="1"/>
  <c r="V147" i="8" a="1"/>
  <c r="X91" i="8" a="1"/>
  <c r="W100" i="8" a="1"/>
  <c r="T112" i="8" a="1"/>
  <c r="U48" i="8" a="1"/>
  <c r="X160" i="8" a="1"/>
  <c r="X11" i="8" a="1"/>
  <c r="U98" i="8" a="1"/>
  <c r="T158" i="8" a="1"/>
  <c r="X84" i="10" a="1"/>
  <c r="V66" i="7" a="1"/>
  <c r="V126" i="8" a="1"/>
  <c r="U115" i="8" a="1"/>
  <c r="Z59" i="10" a="1"/>
  <c r="Z143" i="8" a="1"/>
  <c r="W109" i="8" a="1"/>
  <c r="U165" i="8" a="1"/>
  <c r="Y66" i="7" a="1"/>
  <c r="Z102" i="8" a="1"/>
  <c r="W115" i="8" a="1"/>
  <c r="T106" i="8" a="1"/>
  <c r="X173" i="8" a="1"/>
  <c r="X68" i="7" a="1"/>
  <c r="W61" i="7" a="1"/>
  <c r="T109" i="8" a="1"/>
  <c r="T130" i="8" a="1"/>
  <c r="W62" i="7" a="1"/>
  <c r="T63" i="10" a="1"/>
  <c r="W143" i="8" a="1"/>
  <c r="V18" i="8" a="1"/>
  <c r="X69" i="8" a="1"/>
  <c r="X36" i="8" a="1"/>
  <c r="V103" i="8" a="1"/>
  <c r="W42" i="8" a="1"/>
  <c r="Z117" i="8" a="1"/>
  <c r="U17" i="8" a="1"/>
  <c r="V106" i="8" a="1"/>
  <c r="Y92" i="8" a="1"/>
  <c r="U146" i="8" a="1"/>
  <c r="T179" i="8" a="1"/>
  <c r="W19" i="8" a="1"/>
  <c r="T89" i="8" a="1"/>
  <c r="Z78" i="10" a="1"/>
  <c r="T103" i="8" a="1"/>
  <c r="V96" i="8" a="1"/>
  <c r="X99" i="8" a="1"/>
  <c r="Z64" i="8" a="1"/>
  <c r="U81" i="10" a="1"/>
  <c r="T59" i="10" a="1"/>
  <c r="Z115" i="8" a="1"/>
  <c r="W33" i="8" a="1"/>
  <c r="T29" i="8" a="1"/>
  <c r="W112" i="8" a="1"/>
  <c r="W176" i="8" a="1"/>
  <c r="X47" i="7" a="1"/>
  <c r="X147" i="8" a="1"/>
  <c r="T84" i="8" a="1"/>
  <c r="W180" i="8" a="1"/>
  <c r="W179" i="8" a="1"/>
  <c r="W59" i="7" a="1"/>
  <c r="W11" i="8" a="1"/>
  <c r="U129" i="8" a="1"/>
  <c r="U51" i="7" a="1"/>
  <c r="X92" i="8" a="1"/>
  <c r="V167" i="8" a="1"/>
  <c r="W47" i="7" a="1"/>
  <c r="Y70" i="11" a="1"/>
  <c r="V78" i="10" a="1"/>
  <c r="Z19" i="8" a="1"/>
  <c r="U77" i="10" a="1"/>
  <c r="Y84" i="8" a="1"/>
  <c r="T57" i="7" a="1"/>
  <c r="X21" i="8" a="1"/>
  <c r="Z15" i="8" a="1"/>
  <c r="W128" i="8" a="1"/>
  <c r="W98" i="8" a="1"/>
  <c r="T73" i="10" a="1"/>
  <c r="U40" i="8" a="1"/>
  <c r="U143" i="8" a="1"/>
  <c r="X48" i="7" a="1"/>
  <c r="W95" i="8" a="1"/>
  <c r="T165" i="8" a="1"/>
  <c r="T10" i="8" a="1"/>
  <c r="V107" i="8" a="1"/>
  <c r="Z40" i="10" a="1"/>
  <c r="V48" i="7" a="1"/>
  <c r="X63" i="7" a="1"/>
  <c r="X95" i="8" a="1"/>
  <c r="T151" i="8" a="1"/>
  <c r="V77" i="10" a="1"/>
  <c r="X130" i="8" a="1"/>
  <c r="T77" i="10" a="1"/>
  <c r="W44" i="8" a="1"/>
  <c r="Y116" i="8" a="1"/>
  <c r="Y46" i="7" a="1"/>
  <c r="U171" i="8" a="1"/>
  <c r="X144" i="8" a="1"/>
  <c r="V99" i="8" a="1"/>
  <c r="W78" i="10" a="1"/>
  <c r="V50" i="7" a="1"/>
  <c r="Y161" i="8" a="1"/>
  <c r="V98" i="8" a="1"/>
  <c r="Y90" i="8" a="1"/>
  <c r="Z62" i="8" a="1"/>
  <c r="Y143" i="8" a="1"/>
  <c r="U66" i="10" a="1"/>
  <c r="W96" i="8" a="1"/>
  <c r="X175" i="8" a="1"/>
  <c r="U173" i="8" a="1"/>
  <c r="Z85" i="8" a="1"/>
  <c r="X28" i="8" a="1"/>
  <c r="Z109" i="8" a="1"/>
  <c r="Y78" i="10" a="1"/>
  <c r="Z37" i="8" a="1"/>
  <c r="T23" i="8" a="1"/>
  <c r="W85" i="8" a="1"/>
  <c r="X87" i="8" a="1"/>
  <c r="Z134" i="10" a="1"/>
  <c r="U59" i="7" a="1"/>
  <c r="W167" i="8" a="1"/>
  <c r="X53" i="7" a="1"/>
  <c r="U55" i="7" a="1"/>
  <c r="T8" i="8" a="1"/>
  <c r="T167" i="8" a="1"/>
  <c r="T30" i="8" a="1"/>
  <c r="U24" i="8" a="1"/>
  <c r="W60" i="10" a="1"/>
  <c r="T53" i="7" a="1"/>
  <c r="Y36" i="8" a="1"/>
  <c r="W36" i="8" a="1"/>
  <c r="T98" i="8" a="1"/>
  <c r="T124" i="8" a="1"/>
  <c r="W90" i="8" a="1"/>
  <c r="X98" i="8" a="1"/>
  <c r="Y17" i="8" a="1"/>
  <c r="U75" i="10" a="1"/>
  <c r="W130" i="8" a="1"/>
  <c r="Y151" i="8" a="1"/>
  <c r="U87" i="8" a="1"/>
  <c r="V109" i="8" a="1"/>
  <c r="W104" i="8" a="1"/>
  <c r="Y86" i="8" a="1"/>
  <c r="T142" i="8" a="1"/>
  <c r="Z68" i="7" a="1"/>
  <c r="U162" i="8" a="1"/>
  <c r="V155" i="8" a="1"/>
  <c r="U125" i="8" a="1"/>
  <c r="Y44" i="8" a="1"/>
  <c r="T79" i="10" a="1"/>
  <c r="W119" i="8" a="1"/>
  <c r="W92" i="8" a="1"/>
  <c r="V178" i="8" a="1"/>
  <c r="Y81" i="10" a="1"/>
  <c r="W114" i="8" a="1"/>
  <c r="X110" i="8" a="1"/>
  <c r="V82" i="8" a="1"/>
  <c r="V118" i="8" a="1"/>
  <c r="X116" i="8" a="1"/>
  <c r="Z63" i="10" a="1"/>
  <c r="W162" i="8" a="1"/>
  <c r="X171" i="8" a="1"/>
  <c r="Y112" i="8" a="1"/>
  <c r="U132" i="8" a="1"/>
  <c r="U110" i="8" a="1"/>
  <c r="V13" i="8" a="1"/>
  <c r="T107" i="8" a="1"/>
  <c r="V8" i="8" a="1"/>
  <c r="U144" i="8" a="1"/>
  <c r="V151" i="8" a="1"/>
  <c r="T65" i="10" a="1"/>
  <c r="V88" i="8" a="1"/>
  <c r="T52" i="8" a="1"/>
  <c r="Z65" i="10" a="1"/>
  <c r="V28" i="8" a="1"/>
  <c r="V121" i="8" a="1"/>
  <c r="Y21" i="8" a="1"/>
  <c r="Y8" i="8" a="1"/>
  <c r="V42" i="8" a="1"/>
  <c r="T64" i="8" a="1"/>
  <c r="X154" i="8" a="1"/>
  <c r="W81" i="10" a="1"/>
  <c r="T95" i="8" a="1"/>
  <c r="Y9" i="8" a="1"/>
  <c r="Y11" i="8" a="1"/>
  <c r="T189" i="8" a="1"/>
  <c r="T66" i="10" a="1"/>
  <c r="Z137" i="8" a="1"/>
  <c r="U133" i="8" a="1"/>
  <c r="X38" i="11" a="1"/>
  <c r="V33" i="8" a="1"/>
  <c r="Y154" i="8" a="1"/>
  <c r="W106" i="8" a="1"/>
  <c r="W23" i="8" a="1"/>
  <c r="Z112" i="8" a="1"/>
  <c r="W8" i="8" a="1"/>
  <c r="X41" i="8" a="1"/>
  <c r="Y64" i="8" a="1"/>
  <c r="W175" i="8" a="1"/>
  <c r="X94" i="8" a="1"/>
  <c r="W105" i="8" a="1"/>
  <c r="Y85" i="8" a="1"/>
  <c r="U18" i="8" a="1"/>
  <c r="V68" i="7" a="1"/>
  <c r="X164" i="8" a="1"/>
  <c r="T147" i="8" a="1"/>
  <c r="W32" i="8" a="1"/>
  <c r="T15" i="8" a="1"/>
  <c r="Z64" i="7" a="1"/>
  <c r="Y68" i="7" a="1"/>
  <c r="U64" i="7" a="1"/>
  <c r="Y118" i="8" a="1"/>
  <c r="Y142" i="8" a="1"/>
  <c r="T21" i="8" a="1"/>
  <c r="U164" i="8" a="1"/>
  <c r="X55" i="7" a="1"/>
  <c r="W64" i="7" a="1"/>
  <c r="X123" i="8" a="1"/>
  <c r="Z89" i="8" a="1"/>
  <c r="W28" i="8" a="1"/>
  <c r="X10" i="8" a="1"/>
  <c r="X132" i="8" a="1"/>
  <c r="V142" i="8" a="1"/>
  <c r="U177" i="8" a="1"/>
  <c r="X189" i="8" a="1"/>
  <c r="Z189" i="8" a="1"/>
  <c r="X114" i="8" a="1"/>
  <c r="U91" i="8" a="1"/>
  <c r="Y173" i="8" a="1"/>
  <c r="U180" i="8" a="1"/>
  <c r="Z21" i="8" a="1"/>
  <c r="T97" i="8" a="1"/>
  <c r="U25" i="8" a="1"/>
  <c r="Z97" i="8" a="1"/>
  <c r="V180" i="8" a="1"/>
  <c r="X139" i="8" a="1"/>
  <c r="W15" i="8" a="1"/>
  <c r="V159" i="8" a="1"/>
  <c r="Z41" i="8" a="1"/>
  <c r="T33" i="8" a="1"/>
  <c r="T157" i="8" a="1"/>
  <c r="Z30" i="8" a="1"/>
  <c r="V104" i="8" a="1"/>
  <c r="V164" i="8" a="1"/>
  <c r="W129" i="8" a="1"/>
  <c r="V11" i="8" a="1"/>
  <c r="U147" i="8" a="1"/>
  <c r="Z79" i="11" a="1"/>
  <c r="X125" i="8" a="1"/>
  <c r="W144" i="8" a="1"/>
  <c r="Z116" i="8" a="1"/>
  <c r="U63" i="10" a="1"/>
  <c r="X124" i="8" a="1"/>
  <c r="T178" i="8" a="1"/>
  <c r="V157" i="8" a="1"/>
  <c r="T82" i="8" a="1"/>
  <c r="Z142" i="8" a="1"/>
  <c r="U170" i="8" a="1"/>
  <c r="X64" i="8" a="1"/>
  <c r="T154" i="8" a="1"/>
  <c r="U151" i="8" a="1"/>
  <c r="U109" i="8" a="1"/>
  <c r="T100" i="8" a="1"/>
  <c r="U128" i="8" a="1"/>
  <c r="T113" i="8" a="1"/>
  <c r="W71" i="10" a="1"/>
  <c r="V10" i="8" a="1"/>
  <c r="X78" i="8" a="1"/>
  <c r="X20" i="8" a="1"/>
  <c r="Z33" i="8" a="1"/>
  <c r="Y135" i="8" a="1"/>
  <c r="U282" i="11" a="1"/>
  <c r="Y137" i="8" a="1"/>
  <c r="V158" i="8" a="1"/>
  <c r="W51" i="7" a="1"/>
  <c r="U79" i="10" a="1"/>
  <c r="Y73" i="10" a="1"/>
  <c r="Z161" i="8" a="1"/>
  <c r="X81" i="10" a="1"/>
  <c r="X179" i="8" a="1"/>
  <c r="Z40" i="8" a="1"/>
  <c r="W146" i="8" a="1"/>
  <c r="U49" i="7" a="1"/>
  <c r="U116" i="8" a="1"/>
  <c r="W59" i="10" a="1"/>
  <c r="W158" i="8" a="1"/>
  <c r="T118" i="8" a="1"/>
  <c r="X63" i="10" a="1"/>
  <c r="X121" i="8" a="1"/>
  <c r="X106" i="8" a="1"/>
  <c r="U44" i="8" a="1"/>
  <c r="V162" i="8" a="1"/>
  <c r="T32" i="8" a="1"/>
  <c r="Y64" i="7" a="1"/>
  <c r="Y133" i="8" a="1"/>
  <c r="W94" i="8" a="1"/>
  <c r="V132" i="8" a="1"/>
  <c r="W67" i="10" a="1"/>
  <c r="U73" i="10" a="1"/>
  <c r="X146" i="8" a="1"/>
  <c r="T20" i="8" a="1"/>
  <c r="T99" i="8" a="1"/>
  <c r="X167" i="8" a="1"/>
  <c r="Z99" i="8" a="1"/>
  <c r="U141" i="8" a="1"/>
  <c r="T139" i="8" a="1"/>
  <c r="T162" i="8" a="1"/>
  <c r="Y96" i="8" a="1"/>
  <c r="T143" i="8" a="1"/>
  <c r="X32" i="8" a="1"/>
  <c r="V64" i="8" a="1"/>
  <c r="T35" i="8" a="1"/>
  <c r="X88" i="8" a="1"/>
  <c r="T41" i="8" a="1"/>
  <c r="V100" i="8" a="1"/>
  <c r="U39" i="8" a="1"/>
  <c r="Y87" i="8" a="1"/>
  <c r="T44" i="8" a="1"/>
  <c r="X180" i="8" a="1"/>
  <c r="U126" i="8" a="1"/>
  <c r="U130" i="8" a="1"/>
  <c r="X35" i="8" a="1"/>
  <c r="W154" i="8" a="1"/>
  <c r="T16" i="8" a="1"/>
  <c r="Y119" i="8" a="1"/>
  <c r="V102" i="8" a="1"/>
  <c r="W52" i="8" a="1"/>
  <c r="V86" i="8" a="1"/>
  <c r="X59" i="7" a="1"/>
  <c r="Y89" i="8" a="1"/>
  <c r="Y23" i="8" a="1"/>
  <c r="V24" i="8" a="1"/>
  <c r="Y121" i="8" a="1"/>
  <c r="U160" i="8" a="1"/>
  <c r="U38" i="11" a="1"/>
  <c r="V9" i="8" a="1"/>
  <c r="X13" i="8" a="1"/>
  <c r="V89" i="8" a="1"/>
  <c r="Y109" i="8" a="1"/>
  <c r="U8" i="8" a="1"/>
  <c r="T196" i="10" a="1"/>
  <c r="V117" i="8" a="1"/>
  <c r="X44" i="8" a="1"/>
  <c r="V62" i="7" a="1"/>
  <c r="U9" i="8" a="1"/>
  <c r="U68" i="7" a="1"/>
  <c r="V30" i="8" a="1"/>
  <c r="V137" i="8" a="1"/>
  <c r="Y162" i="8" a="1"/>
  <c r="V20" i="8" a="1"/>
  <c r="W189" i="8" a="1"/>
  <c r="W25" i="8" a="1"/>
  <c r="T121" i="8" a="1"/>
  <c r="Y115" i="8" a="1"/>
  <c r="Z116" i="7" a="1"/>
  <c r="U159" i="8" a="1"/>
  <c r="X169" i="8" a="1"/>
  <c r="Z81" i="10" a="1"/>
  <c r="V125" i="8" a="1"/>
  <c r="V59" i="10" a="1"/>
  <c r="W132" i="8" a="1"/>
  <c r="U157" i="8" a="1"/>
  <c r="U20" i="8" a="1"/>
  <c r="X128" i="8" a="1"/>
  <c r="U78" i="10" a="1"/>
  <c r="U10" i="8" a="1"/>
  <c r="X90" i="8" a="1"/>
  <c r="Z47" i="8" a="1"/>
  <c r="Z90" i="8" a="1"/>
  <c r="V112" i="8" a="1"/>
  <c r="T51" i="7" a="1"/>
  <c r="V84" i="10" a="1"/>
  <c r="T68" i="7" a="1"/>
  <c r="T24" i="8" a="1"/>
  <c r="U69" i="8" a="1"/>
  <c r="U65" i="10" a="1"/>
  <c r="Z69" i="8" a="1"/>
  <c r="X176" i="8" a="1"/>
  <c r="U28" i="8" a="1"/>
  <c r="X107" i="8" a="1"/>
  <c r="U105" i="8" a="1"/>
  <c r="W73" i="10" a="1"/>
  <c r="Z113" i="8" a="1"/>
  <c r="Z17" i="8" a="1"/>
  <c r="T25" i="8" a="1"/>
  <c r="V36" i="8" a="1"/>
  <c r="X78" i="10" a="1"/>
  <c r="T160" i="8" a="1"/>
  <c r="Y29" i="8" a="1"/>
  <c r="T108" i="8" a="1"/>
  <c r="V51" i="7" a="1"/>
  <c r="Y99" i="8" a="1"/>
  <c r="Y55" i="7" a="1"/>
  <c r="Y10" i="8" a="1"/>
  <c r="Z88" i="8" a="1"/>
  <c r="V35" i="8" a="1"/>
  <c r="Z61" i="7" a="1"/>
  <c r="V115" i="8" a="1"/>
  <c r="T159" i="8" a="1"/>
  <c r="V171" i="8" a="1"/>
  <c r="U23" i="8" a="1"/>
  <c r="W75" i="10" a="1"/>
  <c r="Y57" i="7" a="1"/>
  <c r="W13" i="8" a="1"/>
  <c r="W38" i="11" a="1"/>
  <c r="U121" i="8" a="1"/>
  <c r="T110" i="8" a="1"/>
  <c r="X71" i="10" a="1"/>
  <c r="W41" i="8" a="1"/>
  <c r="V61" i="7" a="1"/>
  <c r="U54" i="8" a="1"/>
  <c r="T96" i="8" a="1"/>
  <c r="X104" i="8" a="1"/>
  <c r="X40" i="8" a="1"/>
  <c r="W69" i="8" a="1"/>
  <c r="Y97" i="8" a="1"/>
  <c r="V169" i="8" a="1"/>
  <c r="W141" i="8" a="1"/>
  <c r="Z126" i="8" a="1"/>
  <c r="W18" i="8" a="1"/>
  <c r="V47" i="8" a="1"/>
  <c r="T62" i="8" a="1"/>
  <c r="U107" i="8" a="1"/>
  <c r="T67" i="10" a="1"/>
  <c r="T119" i="8" a="1"/>
  <c r="Y75" i="10" a="1"/>
  <c r="U178" i="8" a="1"/>
  <c r="T78" i="8" a="1"/>
  <c r="W126" i="8" a="1"/>
  <c r="W121" i="8" a="1"/>
  <c r="X161" i="8" a="1"/>
  <c r="U97" i="8" a="1"/>
  <c r="V65" i="10" a="1"/>
  <c r="Z35" i="8" a="1"/>
  <c r="Y25" i="8" a="1"/>
  <c r="X165" i="8" a="1"/>
  <c r="X113" i="8" a="1"/>
  <c r="V135" i="8" a="1"/>
  <c r="T48" i="7" a="1"/>
  <c r="U47" i="8" a="1"/>
  <c r="T78" i="10" a="1"/>
  <c r="V21" i="8" a="1"/>
  <c r="Y108" i="8" a="1"/>
  <c r="V37" i="8" a="1"/>
  <c r="U210" i="11" a="1"/>
  <c r="Y69" i="8" a="1"/>
  <c r="U120" i="8" a="1"/>
  <c r="V73" i="10" a="1"/>
  <c r="T129" i="8" a="1"/>
  <c r="U52" i="8" a="1"/>
  <c r="T87" i="8" a="1"/>
  <c r="V85" i="8" a="1"/>
  <c r="V91" i="8" a="1"/>
  <c r="Z157" i="7" a="1"/>
  <c r="V54" i="8" a="1"/>
  <c r="T120" i="8" a="1"/>
  <c r="T131" i="8" a="1"/>
  <c r="W135" i="8" a="1"/>
  <c r="X39" i="8" a="1"/>
  <c r="W164" i="8" a="1"/>
  <c r="W171" i="8" a="1"/>
  <c r="U41" i="8" a="1"/>
  <c r="V84" i="8" a="1"/>
  <c r="T104" i="8" a="1"/>
  <c r="Z57" i="7" a="1"/>
  <c r="T17" i="8" a="1"/>
  <c r="T88" i="8" a="1"/>
  <c r="X86" i="8" a="1"/>
  <c r="W125" i="8" a="1"/>
  <c r="Z32" i="8" a="1"/>
  <c r="U189" i="8" a="1"/>
  <c r="U118" i="8" a="1"/>
  <c r="T90" i="8" a="1"/>
  <c r="U30" i="8" a="1"/>
  <c r="X103" i="8" a="1"/>
  <c r="W84" i="10" a="1"/>
  <c r="Z48" i="7" a="1"/>
  <c r="V17" i="8" a="1"/>
  <c r="T102" i="8" a="1"/>
  <c r="Z38" i="11" a="1"/>
  <c r="V120" i="8" a="1"/>
  <c r="X109" i="8" a="1"/>
  <c r="W120" i="8" a="1"/>
  <c r="V25" i="8" a="1"/>
  <c r="T63" i="7" a="1"/>
  <c r="V79" i="10" a="1"/>
  <c r="T28" i="8" a="1"/>
  <c r="Z63" i="7" a="1"/>
  <c r="W165" i="8" a="1"/>
  <c r="U96" i="8" a="1"/>
  <c r="W151" i="8" a="1"/>
  <c r="T50" i="7" a="1"/>
  <c r="X18" i="8" a="1"/>
  <c r="T184" i="8" a="1"/>
  <c r="W66" i="10" a="1"/>
  <c r="U123" i="8" a="1"/>
  <c r="Y117" i="8" a="1"/>
  <c r="W184" i="8" a="1"/>
  <c r="X131" i="8" a="1"/>
  <c r="W47" i="8" a="1"/>
  <c r="W53" i="7" a="1"/>
  <c r="X30" i="8" a="1"/>
  <c r="V62" i="8" a="1"/>
  <c r="W77" i="10" a="1"/>
  <c r="X82" i="8" a="1"/>
  <c r="U33" i="8" a="1"/>
  <c r="Z173" i="8" a="1"/>
  <c r="Y38" i="11" a="1"/>
  <c r="T125" i="8" a="1"/>
  <c r="T171" i="8" a="1"/>
  <c r="T123" i="8" a="1"/>
  <c r="U85" i="8" a="1"/>
  <c r="W117" i="8" a="1"/>
  <c r="Z164" i="8" a="1"/>
  <c r="T161" i="8" a="1"/>
  <c r="U90" i="8" a="1"/>
  <c r="V131" i="8" a="1"/>
  <c r="T61" i="7" a="1"/>
  <c r="V90" i="8" a="1"/>
  <c r="X89" i="8" a="1"/>
  <c r="V129" i="8" a="1"/>
  <c r="V176" i="8" a="1"/>
  <c r="T13" i="8" a="1"/>
  <c r="T115" i="8" a="1"/>
  <c r="W170" i="8" a="1"/>
  <c r="Z23" i="8" a="1"/>
  <c r="V66" i="10" a="1"/>
  <c r="V69" i="8" a="1"/>
  <c r="Z73" i="10" a="1"/>
  <c r="U16" i="8" a="1"/>
  <c r="W79" i="10" a="1"/>
  <c r="U89" i="8" a="1"/>
  <c r="Z91" i="7" a="1"/>
  <c r="Z77" i="10" a="1"/>
  <c r="Y77" i="10" a="1"/>
  <c r="W86" i="8" a="1"/>
  <c r="U135" i="8" a="1"/>
  <c r="W137" i="8" a="1"/>
  <c r="V173" i="8" a="1"/>
  <c r="W107" i="8" a="1"/>
  <c r="U29" i="8" a="1"/>
  <c r="T38" i="8" a="1"/>
  <c r="Y88" i="8" a="1"/>
  <c r="U95" i="8" a="1"/>
  <c r="U66" i="7" a="1"/>
  <c r="W178" i="8" a="1"/>
  <c r="U92" i="8" a="1"/>
  <c r="V156" i="8" a="1"/>
  <c r="Y113" i="8" a="1"/>
  <c r="Y62" i="8" a="1"/>
  <c r="X37" i="8" a="1"/>
  <c r="T180" i="8" a="1"/>
  <c r="Z59" i="7" a="1"/>
  <c r="X17" i="8" a="1"/>
  <c r="W87" i="8" a="1"/>
  <c r="W62" i="8" a="1"/>
  <c r="W48" i="7" a="1"/>
  <c r="U35" i="8" a="1"/>
  <c r="X105" i="8" a="1"/>
  <c r="U19" i="8" a="1"/>
  <c r="V67" i="10" a="1"/>
  <c r="T144" i="8" a="1"/>
  <c r="U113" i="8" a="1"/>
  <c r="Y35" i="8" a="1"/>
  <c r="V143" i="8" a="1"/>
  <c r="U161" i="8" a="1"/>
  <c r="W65" i="10" a="1"/>
  <c r="X23" i="8" a="1"/>
  <c r="X65" i="10" a="1"/>
  <c r="T94" i="8" a="1"/>
  <c r="X162" i="8" a="1"/>
  <c r="U103" i="8" a="1"/>
  <c r="X33" i="8" a="1"/>
  <c r="V38" i="11" a="1"/>
  <c r="W116" i="8" a="1"/>
  <c r="T128" i="8" a="1"/>
  <c r="X29" i="8" a="1"/>
  <c r="Z130" i="8" a="1"/>
  <c r="T47" i="8" a="1"/>
  <c r="U102" i="8" a="1"/>
  <c r="T164" i="8" a="1"/>
  <c r="W68" i="7" a="1"/>
  <c r="Z184" i="8" a="1"/>
  <c r="W89" i="8" a="1"/>
  <c r="T92" i="8" a="1"/>
  <c r="X137" i="8" a="1"/>
  <c r="U117" i="8" a="1"/>
  <c r="W155" i="8" a="1"/>
  <c r="Y33" i="8" a="1"/>
  <c r="W161" i="8" a="1"/>
  <c r="W99" i="8" a="1"/>
  <c r="T105" i="8" a="1"/>
  <c r="Y102" i="8" a="1"/>
  <c r="Y28" i="8" a="1"/>
  <c r="V141" i="8" a="1"/>
  <c r="U112" i="8" a="1"/>
  <c r="U100" i="8" a="1"/>
  <c r="U21" i="8" a="1"/>
  <c r="X133" i="8" a="1"/>
  <c r="Z154" i="8" a="1"/>
  <c r="U154" i="8" a="1"/>
  <c r="V108" i="8" a="1"/>
  <c r="T85" i="8" a="1"/>
  <c r="U82" i="8" a="1"/>
  <c r="T282" i="11" a="1"/>
  <c r="X100" i="8" a="1"/>
  <c r="U99" i="8" a="1"/>
  <c r="U169" i="8" a="1"/>
  <c r="U39" i="11" a="1"/>
  <c r="Y47" i="8" a="1"/>
  <c r="Z135" i="8" a="1"/>
  <c r="X16" i="8" a="1"/>
  <c r="V95" i="8" a="1"/>
  <c r="X25" i="8" a="1"/>
  <c r="X79" i="10" a="1"/>
  <c r="W29" i="8" a="1"/>
  <c r="T37" i="8" a="1"/>
  <c r="T62" i="7" a="1"/>
  <c r="X67" i="10" a="1"/>
  <c r="W78" i="8" a="1"/>
  <c r="X62" i="8" a="1"/>
  <c r="T11" i="8" a="1"/>
  <c r="X19" i="8" a="1"/>
  <c r="X143" i="8" a="1"/>
  <c r="Y30" i="8" a="1"/>
  <c r="X96" i="8" a="1"/>
  <c r="X8" i="8" a="1"/>
  <c r="V52" i="8" a="1"/>
  <c r="X120" i="8" a="1"/>
  <c r="T116" i="8" a="1"/>
  <c r="U131" i="8" a="1"/>
  <c r="V78" i="8" a="1"/>
  <c r="U288" i="13" a="1"/>
  <c r="Y62" i="7" a="1"/>
  <c r="Z180" i="10" a="1"/>
  <c r="W24" i="8" a="1"/>
  <c r="Y48" i="7" a="1"/>
  <c r="Y18" i="8" a="1"/>
  <c r="V114" i="8" a="1"/>
  <c r="U179" i="8" a="1"/>
  <c r="Y184" i="8" a="1"/>
  <c r="Y89" i="11" a="1"/>
  <c r="X9" i="8" a="1"/>
  <c r="Z108" i="8" a="1"/>
  <c r="T86" i="8" a="1"/>
  <c r="Z71" i="10" a="1"/>
  <c r="T176" i="8" a="1"/>
  <c r="U84" i="10" a="1"/>
  <c r="W40" i="8" a="1"/>
  <c r="T19" i="8" a="1"/>
  <c r="T173" i="7" a="1"/>
  <c r="V53" i="7" a="1"/>
  <c r="T126" i="8" a="1"/>
  <c r="U119" i="8" a="1"/>
  <c r="Z11" i="8" a="1"/>
  <c r="V63" i="10" a="1"/>
  <c r="W147" i="8" a="1"/>
  <c r="Z146" i="8" a="1"/>
  <c r="Z13" i="8" a="1"/>
  <c r="V15" i="8" a="1"/>
  <c r="V123" i="8" a="1"/>
  <c r="T55" i="7" a="1"/>
  <c r="Z98" i="8" a="1"/>
  <c r="U42" i="8" a="1"/>
  <c r="W97" i="8" a="1"/>
  <c r="Z62" i="7" a="1"/>
  <c r="T155" i="8" a="1"/>
  <c r="T155" i="8" l="1"/>
  <c r="G155" i="8" s="1"/>
  <c r="Z62" i="7"/>
  <c r="M62" i="7" s="1"/>
  <c r="W97" i="8"/>
  <c r="U42" i="8"/>
  <c r="AF42" i="8" s="1"/>
  <c r="Z98" i="8"/>
  <c r="M98" i="8" s="1"/>
  <c r="T55" i="7"/>
  <c r="G55" i="7" s="1"/>
  <c r="V123" i="8"/>
  <c r="V15" i="8"/>
  <c r="AG15" i="8" s="1"/>
  <c r="Z13" i="8"/>
  <c r="AK13" i="8" s="1"/>
  <c r="Z146" i="8"/>
  <c r="AK146" i="8" s="1"/>
  <c r="W147" i="8"/>
  <c r="J147" i="8" s="1"/>
  <c r="V63" i="10"/>
  <c r="AG63" i="10" s="1"/>
  <c r="Z11" i="8"/>
  <c r="M11" i="8" s="1"/>
  <c r="U119" i="8"/>
  <c r="H119" i="8" s="1"/>
  <c r="T126" i="8"/>
  <c r="AE126" i="8" s="1"/>
  <c r="V53" i="7"/>
  <c r="I53" i="7" s="1"/>
  <c r="T173" i="7"/>
  <c r="G173" i="7" s="1"/>
  <c r="T19" i="8"/>
  <c r="AE19" i="8" s="1"/>
  <c r="W40" i="8"/>
  <c r="U84" i="10"/>
  <c r="AF84" i="10" s="1"/>
  <c r="T176" i="8"/>
  <c r="G176" i="8" s="1"/>
  <c r="Z71" i="10"/>
  <c r="T86" i="8"/>
  <c r="Z108" i="8"/>
  <c r="AK108" i="8" s="1"/>
  <c r="X9" i="8"/>
  <c r="AI9" i="8" s="1"/>
  <c r="Y89" i="11"/>
  <c r="Y184" i="8"/>
  <c r="AJ184" i="8" s="1"/>
  <c r="U179" i="8"/>
  <c r="H179" i="8" s="1"/>
  <c r="V114" i="8"/>
  <c r="I114" i="8" s="1"/>
  <c r="Y18" i="8"/>
  <c r="L18" i="8" s="1"/>
  <c r="Y48" i="7"/>
  <c r="L48" i="7" s="1"/>
  <c r="W24" i="8"/>
  <c r="Z180" i="10"/>
  <c r="AK180" i="10" s="1"/>
  <c r="Y62" i="7"/>
  <c r="L62" i="7" s="1"/>
  <c r="U288" i="13"/>
  <c r="V78" i="8"/>
  <c r="U131" i="8"/>
  <c r="H131" i="8" s="1"/>
  <c r="T116" i="8"/>
  <c r="X120" i="8"/>
  <c r="V52" i="8"/>
  <c r="X8" i="8"/>
  <c r="K8" i="8" s="1"/>
  <c r="X96" i="8"/>
  <c r="AI96" i="8" s="1"/>
  <c r="Y30" i="8"/>
  <c r="X143" i="8"/>
  <c r="X19" i="8"/>
  <c r="AI19" i="8" s="1"/>
  <c r="T11" i="8"/>
  <c r="AE11" i="8" s="1"/>
  <c r="X62" i="8"/>
  <c r="K62" i="8" s="1"/>
  <c r="W78" i="8"/>
  <c r="J78" i="8" s="1"/>
  <c r="X67" i="10"/>
  <c r="K67" i="10" s="1"/>
  <c r="T62" i="7"/>
  <c r="G62" i="7" s="1"/>
  <c r="T37" i="8"/>
  <c r="AE37" i="8" s="1"/>
  <c r="W29" i="8"/>
  <c r="J29" i="8" s="1"/>
  <c r="X79" i="10"/>
  <c r="AI79" i="10" s="1"/>
  <c r="X25" i="8"/>
  <c r="AI25" i="8" s="1"/>
  <c r="V95" i="8"/>
  <c r="I95" i="8" s="1"/>
  <c r="X16" i="8"/>
  <c r="K16" i="8" s="1"/>
  <c r="Z135" i="8"/>
  <c r="AK135" i="8" s="1"/>
  <c r="Y47" i="8"/>
  <c r="U39" i="11"/>
  <c r="U169" i="8"/>
  <c r="U99" i="8"/>
  <c r="X100" i="8"/>
  <c r="T282" i="11"/>
  <c r="AE282" i="11" s="1"/>
  <c r="U82" i="8"/>
  <c r="T85" i="8"/>
  <c r="V108" i="8"/>
  <c r="U154" i="8"/>
  <c r="Z154" i="8"/>
  <c r="X133" i="8"/>
  <c r="U21" i="8"/>
  <c r="AF21" i="8" s="1"/>
  <c r="U100" i="8"/>
  <c r="H100" i="8" s="1"/>
  <c r="U112" i="8"/>
  <c r="V141" i="8"/>
  <c r="Y28" i="8"/>
  <c r="AJ28" i="8" s="1"/>
  <c r="Y102" i="8"/>
  <c r="AJ102" i="8" s="1"/>
  <c r="T105" i="8"/>
  <c r="G105" i="8" s="1"/>
  <c r="W99" i="8"/>
  <c r="AH99" i="8" s="1"/>
  <c r="W161" i="8"/>
  <c r="Y33" i="8"/>
  <c r="L33" i="8" s="1"/>
  <c r="W155" i="8"/>
  <c r="AH155" i="8" s="1"/>
  <c r="U117" i="8"/>
  <c r="H117" i="8" s="1"/>
  <c r="X137" i="8"/>
  <c r="AI137" i="8" s="1"/>
  <c r="T92" i="8"/>
  <c r="AE92" i="8" s="1"/>
  <c r="W89" i="8"/>
  <c r="J89" i="8" s="1"/>
  <c r="Z184" i="8"/>
  <c r="M184" i="8" s="1"/>
  <c r="W68" i="7"/>
  <c r="J68" i="7" s="1"/>
  <c r="T164" i="8"/>
  <c r="AE164" i="8" s="1"/>
  <c r="U102" i="8"/>
  <c r="T47" i="8"/>
  <c r="Z130" i="8"/>
  <c r="X29" i="8"/>
  <c r="AI29" i="8" s="1"/>
  <c r="T128" i="8"/>
  <c r="W116" i="8"/>
  <c r="AH116" i="8" s="1"/>
  <c r="V38" i="11"/>
  <c r="X33" i="8"/>
  <c r="U103" i="8"/>
  <c r="H103" i="8" s="1"/>
  <c r="X162" i="8"/>
  <c r="T94" i="8"/>
  <c r="X65" i="10"/>
  <c r="AI65" i="10" s="1"/>
  <c r="X23" i="8"/>
  <c r="W65" i="10"/>
  <c r="AH65" i="10" s="1"/>
  <c r="U161" i="8"/>
  <c r="V143" i="8"/>
  <c r="Y35" i="8"/>
  <c r="AJ35" i="8" s="1"/>
  <c r="U113" i="8"/>
  <c r="H113" i="8" s="1"/>
  <c r="T144" i="8"/>
  <c r="V67" i="10"/>
  <c r="I67" i="10" s="1"/>
  <c r="U19" i="8"/>
  <c r="AF19" i="8" s="1"/>
  <c r="X105" i="8"/>
  <c r="U35" i="8"/>
  <c r="AF35" i="8" s="1"/>
  <c r="W48" i="7"/>
  <c r="J48" i="7" s="1"/>
  <c r="W62" i="8"/>
  <c r="AH62" i="8" s="1"/>
  <c r="W87" i="8"/>
  <c r="J87" i="8" s="1"/>
  <c r="X17" i="8"/>
  <c r="AI17" i="8" s="1"/>
  <c r="Z59" i="7"/>
  <c r="M59" i="7" s="1"/>
  <c r="T180" i="8"/>
  <c r="X37" i="8"/>
  <c r="AI37" i="8" s="1"/>
  <c r="Y62" i="8"/>
  <c r="Y113" i="8"/>
  <c r="AJ113" i="8" s="1"/>
  <c r="V156" i="8"/>
  <c r="I156" i="8" s="1"/>
  <c r="U92" i="8"/>
  <c r="W178" i="8"/>
  <c r="AH178" i="8" s="1"/>
  <c r="U66" i="7"/>
  <c r="H66" i="7" s="1"/>
  <c r="U95" i="8"/>
  <c r="Y88" i="8"/>
  <c r="L88" i="8" s="1"/>
  <c r="T38" i="8"/>
  <c r="G38" i="8" s="1"/>
  <c r="U29" i="8"/>
  <c r="AF29" i="8" s="1"/>
  <c r="W107" i="8"/>
  <c r="V173" i="8"/>
  <c r="AG173" i="8" s="1"/>
  <c r="W137" i="8"/>
  <c r="AH137" i="8" s="1"/>
  <c r="U135" i="8"/>
  <c r="H135" i="8" s="1"/>
  <c r="W86" i="8"/>
  <c r="J86" i="8" s="1"/>
  <c r="Y77" i="10"/>
  <c r="AJ77" i="10" s="1"/>
  <c r="Z77" i="10"/>
  <c r="Z91" i="7"/>
  <c r="M91" i="7" s="1"/>
  <c r="U89" i="8"/>
  <c r="H89" i="8" s="1"/>
  <c r="W79" i="10"/>
  <c r="AH79" i="10" s="1"/>
  <c r="U16" i="8"/>
  <c r="AF16" i="8" s="1"/>
  <c r="Z73" i="10"/>
  <c r="V69" i="8"/>
  <c r="V66" i="10"/>
  <c r="Z23" i="8"/>
  <c r="W170" i="8"/>
  <c r="J170" i="8" s="1"/>
  <c r="T115" i="8"/>
  <c r="G115" i="8" s="1"/>
  <c r="T13" i="8"/>
  <c r="V176" i="8"/>
  <c r="V129" i="8"/>
  <c r="I129" i="8" s="1"/>
  <c r="X89" i="8"/>
  <c r="V90" i="8"/>
  <c r="AG90" i="8" s="1"/>
  <c r="T61" i="7"/>
  <c r="G61" i="7" s="1"/>
  <c r="V131" i="8"/>
  <c r="AG131" i="8" s="1"/>
  <c r="U90" i="8"/>
  <c r="H90" i="8" s="1"/>
  <c r="T161" i="8"/>
  <c r="Z164" i="8"/>
  <c r="AK164" i="8" s="1"/>
  <c r="W117" i="8"/>
  <c r="J117" i="8" s="1"/>
  <c r="U85" i="8"/>
  <c r="H85" i="8" s="1"/>
  <c r="T123" i="8"/>
  <c r="G123" i="8" s="1"/>
  <c r="T171" i="8"/>
  <c r="T125" i="8"/>
  <c r="G125" i="8" s="1"/>
  <c r="Y38" i="11"/>
  <c r="Z173" i="8"/>
  <c r="AK173" i="8" s="1"/>
  <c r="U33" i="8"/>
  <c r="AF33" i="8" s="1"/>
  <c r="X82" i="8"/>
  <c r="AI82" i="8" s="1"/>
  <c r="W77" i="10"/>
  <c r="V62" i="8"/>
  <c r="X30" i="8"/>
  <c r="W53" i="7"/>
  <c r="J53" i="7" s="1"/>
  <c r="W47" i="8"/>
  <c r="X131" i="8"/>
  <c r="W184" i="8"/>
  <c r="J184" i="8" s="1"/>
  <c r="Y117" i="8"/>
  <c r="L117" i="8" s="1"/>
  <c r="U123" i="8"/>
  <c r="W66" i="10"/>
  <c r="AH66" i="10" s="1"/>
  <c r="T184" i="8"/>
  <c r="AE184" i="8" s="1"/>
  <c r="X18" i="8"/>
  <c r="AI18" i="8" s="1"/>
  <c r="T50" i="7"/>
  <c r="G50" i="7" s="1"/>
  <c r="W151" i="8"/>
  <c r="J151" i="8" s="1"/>
  <c r="U96" i="8"/>
  <c r="AF96" i="8" s="1"/>
  <c r="W165" i="8"/>
  <c r="AH165" i="8" s="1"/>
  <c r="Z63" i="7"/>
  <c r="M63" i="7" s="1"/>
  <c r="T28" i="8"/>
  <c r="AE28" i="8" s="1"/>
  <c r="V79" i="10"/>
  <c r="AG79" i="10" s="1"/>
  <c r="T63" i="7"/>
  <c r="G63" i="7" s="1"/>
  <c r="V25" i="8"/>
  <c r="AG25" i="8" s="1"/>
  <c r="W120" i="8"/>
  <c r="J120" i="8" s="1"/>
  <c r="X109" i="8"/>
  <c r="K109" i="8" s="1"/>
  <c r="V120" i="8"/>
  <c r="I120" i="8" s="1"/>
  <c r="Z38" i="11"/>
  <c r="T102" i="8"/>
  <c r="G102" i="8" s="1"/>
  <c r="V17" i="8"/>
  <c r="AG17" i="8" s="1"/>
  <c r="Z48" i="7"/>
  <c r="M48" i="7" s="1"/>
  <c r="W84" i="10"/>
  <c r="AH84" i="10" s="1"/>
  <c r="X103" i="8"/>
  <c r="K103" i="8" s="1"/>
  <c r="U30" i="8"/>
  <c r="AF30" i="8" s="1"/>
  <c r="T90" i="8"/>
  <c r="AE90" i="8" s="1"/>
  <c r="U118" i="8"/>
  <c r="H118" i="8" s="1"/>
  <c r="U189" i="8"/>
  <c r="AF189" i="8" s="1"/>
  <c r="Z32" i="8"/>
  <c r="W125" i="8"/>
  <c r="AH125" i="8" s="1"/>
  <c r="X86" i="8"/>
  <c r="AI86" i="8" s="1"/>
  <c r="T88" i="8"/>
  <c r="G88" i="8" s="1"/>
  <c r="T17" i="8"/>
  <c r="G17" i="8" s="1"/>
  <c r="Z57" i="7"/>
  <c r="M57" i="7" s="1"/>
  <c r="T104" i="8"/>
  <c r="G104" i="8" s="1"/>
  <c r="V84" i="8"/>
  <c r="I84" i="8" s="1"/>
  <c r="U41" i="8"/>
  <c r="H41" i="8" s="1"/>
  <c r="W171" i="8"/>
  <c r="AH171" i="8" s="1"/>
  <c r="W164" i="8"/>
  <c r="J164" i="8" s="1"/>
  <c r="X39" i="8"/>
  <c r="AI39" i="8" s="1"/>
  <c r="W135" i="8"/>
  <c r="J135" i="8" s="1"/>
  <c r="T131" i="8"/>
  <c r="AE131" i="8" s="1"/>
  <c r="T120" i="8"/>
  <c r="G120" i="8" s="1"/>
  <c r="V54" i="8"/>
  <c r="AG54" i="8" s="1"/>
  <c r="Z157" i="7"/>
  <c r="M157" i="7" s="1"/>
  <c r="V91" i="8"/>
  <c r="AG91" i="8" s="1"/>
  <c r="V85" i="8"/>
  <c r="I85" i="8" s="1"/>
  <c r="T87" i="8"/>
  <c r="AE87" i="8" s="1"/>
  <c r="U52" i="8"/>
  <c r="AF52" i="8" s="1"/>
  <c r="T129" i="8"/>
  <c r="G129" i="8" s="1"/>
  <c r="V73" i="10"/>
  <c r="I73" i="10" s="1"/>
  <c r="U120" i="8"/>
  <c r="H120" i="8" s="1"/>
  <c r="Y69" i="8"/>
  <c r="L69" i="8" s="1"/>
  <c r="U210" i="11"/>
  <c r="V37" i="8"/>
  <c r="I37" i="8" s="1"/>
  <c r="Y108" i="8"/>
  <c r="AJ108" i="8" s="1"/>
  <c r="V21" i="8"/>
  <c r="AG21" i="8" s="1"/>
  <c r="T78" i="10"/>
  <c r="G78" i="10" s="1"/>
  <c r="U47" i="8"/>
  <c r="T48" i="7"/>
  <c r="G48" i="7" s="1"/>
  <c r="V135" i="8"/>
  <c r="I135" i="8" s="1"/>
  <c r="X113" i="8"/>
  <c r="K113" i="8" s="1"/>
  <c r="X165" i="8"/>
  <c r="AI165" i="8" s="1"/>
  <c r="Y25" i="8"/>
  <c r="AJ25" i="8" s="1"/>
  <c r="Z35" i="8"/>
  <c r="AK35" i="8" s="1"/>
  <c r="V65" i="10"/>
  <c r="AG65" i="10" s="1"/>
  <c r="U97" i="8"/>
  <c r="AF97" i="8" s="1"/>
  <c r="X161" i="8"/>
  <c r="AI161" i="8" s="1"/>
  <c r="W121" i="8"/>
  <c r="J121" i="8" s="1"/>
  <c r="W126" i="8"/>
  <c r="J126" i="8" s="1"/>
  <c r="T78" i="8"/>
  <c r="G78" i="8" s="1"/>
  <c r="U178" i="8"/>
  <c r="AF178" i="8" s="1"/>
  <c r="Y75" i="10"/>
  <c r="T119" i="8"/>
  <c r="G119" i="8" s="1"/>
  <c r="T67" i="10"/>
  <c r="G67" i="10" s="1"/>
  <c r="U107" i="8"/>
  <c r="H107" i="8" s="1"/>
  <c r="T62" i="8"/>
  <c r="AE62" i="8" s="1"/>
  <c r="V47" i="8"/>
  <c r="W18" i="8"/>
  <c r="J18" i="8" s="1"/>
  <c r="Z126" i="8"/>
  <c r="AK126" i="8" s="1"/>
  <c r="W141" i="8"/>
  <c r="AH141" i="8" s="1"/>
  <c r="V169" i="8"/>
  <c r="I169" i="8" s="1"/>
  <c r="Y97" i="8"/>
  <c r="L97" i="8" s="1"/>
  <c r="W69" i="8"/>
  <c r="J69" i="8" s="1"/>
  <c r="X40" i="8"/>
  <c r="AI40" i="8" s="1"/>
  <c r="X104" i="8"/>
  <c r="AI104" i="8" s="1"/>
  <c r="T96" i="8"/>
  <c r="G96" i="8" s="1"/>
  <c r="U54" i="8"/>
  <c r="H54" i="8" s="1"/>
  <c r="V61" i="7"/>
  <c r="I61" i="7" s="1"/>
  <c r="W41" i="8"/>
  <c r="AH41" i="8" s="1"/>
  <c r="X71" i="10"/>
  <c r="AI71" i="10" s="1"/>
  <c r="T110" i="8"/>
  <c r="AE110" i="8" s="1"/>
  <c r="U121" i="8"/>
  <c r="AF121" i="8" s="1"/>
  <c r="W38" i="11"/>
  <c r="W13" i="8"/>
  <c r="AH13" i="8" s="1"/>
  <c r="Y57" i="7"/>
  <c r="L57" i="7" s="1"/>
  <c r="W75" i="10"/>
  <c r="J75" i="10" s="1"/>
  <c r="U23" i="8"/>
  <c r="H23" i="8" s="1"/>
  <c r="V171" i="8"/>
  <c r="I171" i="8" s="1"/>
  <c r="T159" i="8"/>
  <c r="G159" i="8" s="1"/>
  <c r="V115" i="8"/>
  <c r="Z61" i="7"/>
  <c r="M61" i="7" s="1"/>
  <c r="V35" i="8"/>
  <c r="AG35" i="8" s="1"/>
  <c r="Z88" i="8"/>
  <c r="AK88" i="8" s="1"/>
  <c r="Y10" i="8"/>
  <c r="AJ10" i="8" s="1"/>
  <c r="Y55" i="7"/>
  <c r="L55" i="7" s="1"/>
  <c r="Y99" i="8"/>
  <c r="AJ99" i="8" s="1"/>
  <c r="V51" i="7"/>
  <c r="I51" i="7" s="1"/>
  <c r="T108" i="8"/>
  <c r="G108" i="8" s="1"/>
  <c r="Y29" i="8"/>
  <c r="AJ29" i="8" s="1"/>
  <c r="T160" i="8"/>
  <c r="AE160" i="8" s="1"/>
  <c r="X78" i="10"/>
  <c r="K78" i="10" s="1"/>
  <c r="V36" i="8"/>
  <c r="I36" i="8" s="1"/>
  <c r="T25" i="8"/>
  <c r="AE25" i="8" s="1"/>
  <c r="Z17" i="8"/>
  <c r="AK17" i="8" s="1"/>
  <c r="Z113" i="8"/>
  <c r="M113" i="8" s="1"/>
  <c r="W73" i="10"/>
  <c r="J73" i="10" s="1"/>
  <c r="U105" i="8"/>
  <c r="AF105" i="8" s="1"/>
  <c r="X107" i="8"/>
  <c r="AI107" i="8" s="1"/>
  <c r="U28" i="8"/>
  <c r="AF28" i="8" s="1"/>
  <c r="X176" i="8"/>
  <c r="AI176" i="8" s="1"/>
  <c r="Z69" i="8"/>
  <c r="AK69" i="8" s="1"/>
  <c r="U65" i="10"/>
  <c r="H65" i="10" s="1"/>
  <c r="U69" i="8"/>
  <c r="AF69" i="8" s="1"/>
  <c r="T24" i="8"/>
  <c r="G24" i="8" s="1"/>
  <c r="T68" i="7"/>
  <c r="G68" i="7" s="1"/>
  <c r="V84" i="10"/>
  <c r="AG84" i="10" s="1"/>
  <c r="T51" i="7"/>
  <c r="G51" i="7" s="1"/>
  <c r="V112" i="8"/>
  <c r="I112" i="8" s="1"/>
  <c r="Z90" i="8"/>
  <c r="AK90" i="8" s="1"/>
  <c r="Z47" i="8"/>
  <c r="X90" i="8"/>
  <c r="K90" i="8" s="1"/>
  <c r="U10" i="8"/>
  <c r="H10" i="8" s="1"/>
  <c r="U78" i="10"/>
  <c r="AF78" i="10" s="1"/>
  <c r="X128" i="8"/>
  <c r="AI128" i="8" s="1"/>
  <c r="U20" i="8"/>
  <c r="AF20" i="8" s="1"/>
  <c r="U157" i="8"/>
  <c r="H157" i="8" s="1"/>
  <c r="W132" i="8"/>
  <c r="J132" i="8" s="1"/>
  <c r="V59" i="10"/>
  <c r="AG59" i="10" s="1"/>
  <c r="V125" i="8"/>
  <c r="AG125" i="8" s="1"/>
  <c r="Z81" i="10"/>
  <c r="X169" i="8"/>
  <c r="K169" i="8" s="1"/>
  <c r="U159" i="8"/>
  <c r="H159" i="8" s="1"/>
  <c r="Z116" i="7"/>
  <c r="M116" i="7" s="1"/>
  <c r="Y115" i="8"/>
  <c r="AJ115" i="8" s="1"/>
  <c r="T121" i="8"/>
  <c r="G121" i="8" s="1"/>
  <c r="W25" i="8"/>
  <c r="J25" i="8" s="1"/>
  <c r="W189" i="8"/>
  <c r="J189" i="8" s="1"/>
  <c r="V20" i="8"/>
  <c r="AG20" i="8" s="1"/>
  <c r="Y162" i="8"/>
  <c r="AJ162" i="8" s="1"/>
  <c r="V137" i="8"/>
  <c r="AG137" i="8" s="1"/>
  <c r="V30" i="8"/>
  <c r="AG30" i="8" s="1"/>
  <c r="U68" i="7"/>
  <c r="H68" i="7" s="1"/>
  <c r="U9" i="8"/>
  <c r="AF9" i="8" s="1"/>
  <c r="V62" i="7"/>
  <c r="I62" i="7" s="1"/>
  <c r="X44" i="8"/>
  <c r="AI44" i="8" s="1"/>
  <c r="V117" i="8"/>
  <c r="AG117" i="8" s="1"/>
  <c r="T196" i="10"/>
  <c r="U8" i="8"/>
  <c r="H8" i="8" s="1"/>
  <c r="Y109" i="8"/>
  <c r="L109" i="8" s="1"/>
  <c r="V89" i="8"/>
  <c r="I89" i="8" s="1"/>
  <c r="X13" i="8"/>
  <c r="AI13" i="8" s="1"/>
  <c r="V9" i="8"/>
  <c r="I9" i="8" s="1"/>
  <c r="U38" i="11"/>
  <c r="U160" i="8"/>
  <c r="AF160" i="8" s="1"/>
  <c r="Y121" i="8"/>
  <c r="AJ121" i="8" s="1"/>
  <c r="V24" i="8"/>
  <c r="I24" i="8" s="1"/>
  <c r="Y23" i="8"/>
  <c r="AJ23" i="8" s="1"/>
  <c r="Y89" i="8"/>
  <c r="L89" i="8" s="1"/>
  <c r="X59" i="7"/>
  <c r="K59" i="7" s="1"/>
  <c r="V86" i="8"/>
  <c r="I86" i="8" s="1"/>
  <c r="W52" i="8"/>
  <c r="J52" i="8" s="1"/>
  <c r="V102" i="8"/>
  <c r="I102" i="8" s="1"/>
  <c r="Y119" i="8"/>
  <c r="L119" i="8" s="1"/>
  <c r="T16" i="8"/>
  <c r="AE16" i="8" s="1"/>
  <c r="W154" i="8"/>
  <c r="J154" i="8" s="1"/>
  <c r="X35" i="8"/>
  <c r="AI35" i="8" s="1"/>
  <c r="U130" i="8"/>
  <c r="H130" i="8" s="1"/>
  <c r="U126" i="8"/>
  <c r="AF126" i="8" s="1"/>
  <c r="X180" i="8"/>
  <c r="AI180" i="8" s="1"/>
  <c r="T44" i="8"/>
  <c r="AE44" i="8" s="1"/>
  <c r="Y87" i="8"/>
  <c r="U39" i="8"/>
  <c r="AF39" i="8" s="1"/>
  <c r="V100" i="8"/>
  <c r="T41" i="8"/>
  <c r="AE41" i="8" s="1"/>
  <c r="X88" i="8"/>
  <c r="AI88" i="8" s="1"/>
  <c r="T35" i="8"/>
  <c r="G35" i="8" s="1"/>
  <c r="V64" i="8"/>
  <c r="AG64" i="8" s="1"/>
  <c r="X32" i="8"/>
  <c r="T143" i="8"/>
  <c r="G143" i="8" s="1"/>
  <c r="Y96" i="8"/>
  <c r="T162" i="8"/>
  <c r="T139" i="8"/>
  <c r="U141" i="8"/>
  <c r="H141" i="8" s="1"/>
  <c r="Z99" i="8"/>
  <c r="AK99" i="8" s="1"/>
  <c r="X167" i="8"/>
  <c r="AI167" i="8" s="1"/>
  <c r="T99" i="8"/>
  <c r="AE99" i="8" s="1"/>
  <c r="T20" i="8"/>
  <c r="X146" i="8"/>
  <c r="K146" i="8" s="1"/>
  <c r="U73" i="10"/>
  <c r="H73" i="10" s="1"/>
  <c r="W67" i="10"/>
  <c r="J67" i="10" s="1"/>
  <c r="V132" i="8"/>
  <c r="I132" i="8" s="1"/>
  <c r="W94" i="8"/>
  <c r="J94" i="8" s="1"/>
  <c r="Y133" i="8"/>
  <c r="Y64" i="7"/>
  <c r="L64" i="7" s="1"/>
  <c r="T32" i="8"/>
  <c r="V162" i="8"/>
  <c r="U44" i="8"/>
  <c r="X106" i="8"/>
  <c r="AI106" i="8" s="1"/>
  <c r="X121" i="8"/>
  <c r="K121" i="8" s="1"/>
  <c r="X63" i="10"/>
  <c r="AI63" i="10" s="1"/>
  <c r="T118" i="8"/>
  <c r="AE118" i="8" s="1"/>
  <c r="W158" i="8"/>
  <c r="J158" i="8" s="1"/>
  <c r="W59" i="10"/>
  <c r="AH59" i="10" s="1"/>
  <c r="U116" i="8"/>
  <c r="H116" i="8" s="1"/>
  <c r="U49" i="7"/>
  <c r="H49" i="7" s="1"/>
  <c r="W146" i="8"/>
  <c r="Z40" i="8"/>
  <c r="AK40" i="8" s="1"/>
  <c r="X179" i="8"/>
  <c r="AI179" i="8" s="1"/>
  <c r="X81" i="10"/>
  <c r="K81" i="10" s="1"/>
  <c r="Z161" i="8"/>
  <c r="M161" i="8" s="1"/>
  <c r="Y73" i="10"/>
  <c r="U79" i="10"/>
  <c r="H79" i="10" s="1"/>
  <c r="W51" i="7"/>
  <c r="J51" i="7" s="1"/>
  <c r="V158" i="8"/>
  <c r="I158" i="8" s="1"/>
  <c r="Y137" i="8"/>
  <c r="L137" i="8" s="1"/>
  <c r="U282" i="11"/>
  <c r="Y135" i="8"/>
  <c r="AJ135" i="8" s="1"/>
  <c r="Z33" i="8"/>
  <c r="AK33" i="8" s="1"/>
  <c r="X20" i="8"/>
  <c r="K20" i="8" s="1"/>
  <c r="X78" i="8"/>
  <c r="K78" i="8" s="1"/>
  <c r="V10" i="8"/>
  <c r="AG10" i="8" s="1"/>
  <c r="W71" i="10"/>
  <c r="AH71" i="10" s="1"/>
  <c r="T113" i="8"/>
  <c r="U128" i="8"/>
  <c r="H128" i="8" s="1"/>
  <c r="T100" i="8"/>
  <c r="U109" i="8"/>
  <c r="H109" i="8" s="1"/>
  <c r="U151" i="8"/>
  <c r="H151" i="8" s="1"/>
  <c r="T154" i="8"/>
  <c r="AE154" i="8" s="1"/>
  <c r="X64" i="8"/>
  <c r="AI64" i="8" s="1"/>
  <c r="U170" i="8"/>
  <c r="H170" i="8" s="1"/>
  <c r="Z142" i="8"/>
  <c r="AK142" i="8" s="1"/>
  <c r="T82" i="8"/>
  <c r="G82" i="8" s="1"/>
  <c r="V157" i="8"/>
  <c r="AG157" i="8" s="1"/>
  <c r="T178" i="8"/>
  <c r="G178" i="8" s="1"/>
  <c r="X124" i="8"/>
  <c r="K124" i="8" s="1"/>
  <c r="U63" i="10"/>
  <c r="AF63" i="10" s="1"/>
  <c r="Z116" i="8"/>
  <c r="M116" i="8" s="1"/>
  <c r="W144" i="8"/>
  <c r="J144" i="8" s="1"/>
  <c r="X125" i="8"/>
  <c r="AI125" i="8" s="1"/>
  <c r="Z79" i="11"/>
  <c r="U147" i="8"/>
  <c r="AF147" i="8" s="1"/>
  <c r="V11" i="8"/>
  <c r="AG11" i="8" s="1"/>
  <c r="W129" i="8"/>
  <c r="AH129" i="8" s="1"/>
  <c r="V164" i="8"/>
  <c r="AG164" i="8" s="1"/>
  <c r="V104" i="8"/>
  <c r="I104" i="8" s="1"/>
  <c r="Z30" i="8"/>
  <c r="M30" i="8" s="1"/>
  <c r="T157" i="8"/>
  <c r="G157" i="8" s="1"/>
  <c r="T33" i="8"/>
  <c r="G33" i="8" s="1"/>
  <c r="Z41" i="8"/>
  <c r="AK41" i="8" s="1"/>
  <c r="V159" i="8"/>
  <c r="AG159" i="8" s="1"/>
  <c r="W15" i="8"/>
  <c r="J15" i="8" s="1"/>
  <c r="X139" i="8"/>
  <c r="AI139" i="8" s="1"/>
  <c r="V180" i="8"/>
  <c r="AG180" i="8" s="1"/>
  <c r="Z97" i="8"/>
  <c r="M97" i="8" s="1"/>
  <c r="U25" i="8"/>
  <c r="AF25" i="8" s="1"/>
  <c r="T97" i="8"/>
  <c r="AE97" i="8" s="1"/>
  <c r="Z21" i="8"/>
  <c r="AK21" i="8" s="1"/>
  <c r="U180" i="8"/>
  <c r="AF180" i="8" s="1"/>
  <c r="Y173" i="8"/>
  <c r="L173" i="8" s="1"/>
  <c r="U91" i="8"/>
  <c r="H91" i="8" s="1"/>
  <c r="X114" i="8"/>
  <c r="K114" i="8" s="1"/>
  <c r="Z189" i="8"/>
  <c r="AK189" i="8" s="1"/>
  <c r="X189" i="8"/>
  <c r="AI189" i="8" s="1"/>
  <c r="U177" i="8"/>
  <c r="AF177" i="8" s="1"/>
  <c r="V142" i="8"/>
  <c r="AG142" i="8" s="1"/>
  <c r="X132" i="8"/>
  <c r="AI132" i="8" s="1"/>
  <c r="X10" i="8"/>
  <c r="AI10" i="8" s="1"/>
  <c r="W28" i="8"/>
  <c r="AH28" i="8" s="1"/>
  <c r="Z89" i="8"/>
  <c r="AK89" i="8" s="1"/>
  <c r="X123" i="8"/>
  <c r="K123" i="8" s="1"/>
  <c r="W64" i="7"/>
  <c r="J64" i="7" s="1"/>
  <c r="X55" i="7"/>
  <c r="K55" i="7" s="1"/>
  <c r="U164" i="8"/>
  <c r="AF164" i="8" s="1"/>
  <c r="T21" i="8"/>
  <c r="G21" i="8" s="1"/>
  <c r="Y142" i="8"/>
  <c r="AJ142" i="8" s="1"/>
  <c r="Y118" i="8"/>
  <c r="L118" i="8" s="1"/>
  <c r="U64" i="7"/>
  <c r="H64" i="7" s="1"/>
  <c r="Y68" i="7"/>
  <c r="L68" i="7" s="1"/>
  <c r="Z64" i="7"/>
  <c r="M64" i="7" s="1"/>
  <c r="T15" i="8"/>
  <c r="G15" i="8" s="1"/>
  <c r="W32" i="8"/>
  <c r="T147" i="8"/>
  <c r="G147" i="8" s="1"/>
  <c r="X164" i="8"/>
  <c r="K164" i="8" s="1"/>
  <c r="V68" i="7"/>
  <c r="I68" i="7" s="1"/>
  <c r="U18" i="8"/>
  <c r="AF18" i="8" s="1"/>
  <c r="Y85" i="8"/>
  <c r="L85" i="8" s="1"/>
  <c r="W105" i="8"/>
  <c r="AH105" i="8" s="1"/>
  <c r="X94" i="8"/>
  <c r="AI94" i="8" s="1"/>
  <c r="W175" i="8"/>
  <c r="AH175" i="8" s="1"/>
  <c r="Y64" i="8"/>
  <c r="AJ64" i="8" s="1"/>
  <c r="X41" i="8"/>
  <c r="K41" i="8" s="1"/>
  <c r="W8" i="8"/>
  <c r="AH8" i="8" s="1"/>
  <c r="Z112" i="8"/>
  <c r="AK112" i="8" s="1"/>
  <c r="W23" i="8"/>
  <c r="AH23" i="8" s="1"/>
  <c r="W106" i="8"/>
  <c r="AH106" i="8" s="1"/>
  <c r="Y154" i="8"/>
  <c r="L154" i="8" s="1"/>
  <c r="V33" i="8"/>
  <c r="AG33" i="8" s="1"/>
  <c r="X38" i="11"/>
  <c r="U133" i="8"/>
  <c r="Z137" i="8"/>
  <c r="AK137" i="8" s="1"/>
  <c r="T66" i="10"/>
  <c r="T189" i="8"/>
  <c r="Y11" i="8"/>
  <c r="AJ11" i="8" s="1"/>
  <c r="Y9" i="8"/>
  <c r="AJ9" i="8" s="1"/>
  <c r="T95" i="8"/>
  <c r="AE95" i="8" s="1"/>
  <c r="W81" i="10"/>
  <c r="X154" i="8"/>
  <c r="T64" i="8"/>
  <c r="AE64" i="8" s="1"/>
  <c r="V42" i="8"/>
  <c r="Y8" i="8"/>
  <c r="L8" i="8" s="1"/>
  <c r="Y21" i="8"/>
  <c r="AJ21" i="8" s="1"/>
  <c r="V121" i="8"/>
  <c r="I121" i="8" s="1"/>
  <c r="V28" i="8"/>
  <c r="I28" i="8" s="1"/>
  <c r="Z65" i="10"/>
  <c r="T52" i="8"/>
  <c r="AE52" i="8" s="1"/>
  <c r="V88" i="8"/>
  <c r="T65" i="10"/>
  <c r="V151" i="8"/>
  <c r="I151" i="8" s="1"/>
  <c r="U144" i="8"/>
  <c r="V8" i="8"/>
  <c r="AG8" i="8" s="1"/>
  <c r="T107" i="8"/>
  <c r="AE107" i="8" s="1"/>
  <c r="V13" i="8"/>
  <c r="AG13" i="8" s="1"/>
  <c r="U110" i="8"/>
  <c r="AF110" i="8" s="1"/>
  <c r="U132" i="8"/>
  <c r="Y112" i="8"/>
  <c r="AJ112" i="8" s="1"/>
  <c r="X171" i="8"/>
  <c r="AI171" i="8" s="1"/>
  <c r="W162" i="8"/>
  <c r="AH162" i="8" s="1"/>
  <c r="Z63" i="10"/>
  <c r="M63" i="10" s="1"/>
  <c r="X116" i="8"/>
  <c r="AI116" i="8" s="1"/>
  <c r="V118" i="8"/>
  <c r="AG118" i="8" s="1"/>
  <c r="V82" i="8"/>
  <c r="AG82" i="8" s="1"/>
  <c r="X110" i="8"/>
  <c r="AI110" i="8" s="1"/>
  <c r="W114" i="8"/>
  <c r="J114" i="8" s="1"/>
  <c r="Y81" i="10"/>
  <c r="L81" i="10" s="1"/>
  <c r="V178" i="8"/>
  <c r="I178" i="8" s="1"/>
  <c r="W92" i="8"/>
  <c r="AH92" i="8" s="1"/>
  <c r="W119" i="8"/>
  <c r="AH119" i="8" s="1"/>
  <c r="T79" i="10"/>
  <c r="G79" i="10" s="1"/>
  <c r="Y44" i="8"/>
  <c r="AJ44" i="8" s="1"/>
  <c r="U125" i="8"/>
  <c r="AF125" i="8" s="1"/>
  <c r="V155" i="8"/>
  <c r="I155" i="8" s="1"/>
  <c r="U162" i="8"/>
  <c r="H162" i="8" s="1"/>
  <c r="Z68" i="7"/>
  <c r="M68" i="7" s="1"/>
  <c r="T142" i="8"/>
  <c r="AE142" i="8" s="1"/>
  <c r="Y86" i="8"/>
  <c r="AJ86" i="8" s="1"/>
  <c r="W104" i="8"/>
  <c r="J104" i="8" s="1"/>
  <c r="V109" i="8"/>
  <c r="AG109" i="8" s="1"/>
  <c r="U87" i="8"/>
  <c r="H87" i="8" s="1"/>
  <c r="Y151" i="8"/>
  <c r="AJ151" i="8" s="1"/>
  <c r="W130" i="8"/>
  <c r="J130" i="8" s="1"/>
  <c r="U75" i="10"/>
  <c r="H75" i="10" s="1"/>
  <c r="Y17" i="8"/>
  <c r="AJ17" i="8" s="1"/>
  <c r="X98" i="8"/>
  <c r="K98" i="8" s="1"/>
  <c r="W90" i="8"/>
  <c r="J90" i="8" s="1"/>
  <c r="T124" i="8"/>
  <c r="G124" i="8" s="1"/>
  <c r="T98" i="8"/>
  <c r="G98" i="8" s="1"/>
  <c r="W36" i="8"/>
  <c r="AH36" i="8" s="1"/>
  <c r="Y36" i="8"/>
  <c r="L36" i="8" s="1"/>
  <c r="T53" i="7"/>
  <c r="G53" i="7" s="1"/>
  <c r="W60" i="10"/>
  <c r="AH60" i="10" s="1"/>
  <c r="U24" i="8"/>
  <c r="AF24" i="8" s="1"/>
  <c r="T30" i="8"/>
  <c r="AE30" i="8" s="1"/>
  <c r="T167" i="8"/>
  <c r="G167" i="8" s="1"/>
  <c r="T8" i="8"/>
  <c r="G8" i="8" s="1"/>
  <c r="U55" i="7"/>
  <c r="H55" i="7" s="1"/>
  <c r="X53" i="7"/>
  <c r="K53" i="7" s="1"/>
  <c r="W167" i="8"/>
  <c r="J167" i="8" s="1"/>
  <c r="U59" i="7"/>
  <c r="H59" i="7" s="1"/>
  <c r="Z134" i="10"/>
  <c r="M134" i="10" s="1"/>
  <c r="X87" i="8"/>
  <c r="K87" i="8" s="1"/>
  <c r="W85" i="8"/>
  <c r="J85" i="8" s="1"/>
  <c r="T23" i="8"/>
  <c r="G23" i="8" s="1"/>
  <c r="Z37" i="8"/>
  <c r="AK37" i="8" s="1"/>
  <c r="Y78" i="10"/>
  <c r="Z109" i="8"/>
  <c r="AK109" i="8" s="1"/>
  <c r="X28" i="8"/>
  <c r="AI28" i="8" s="1"/>
  <c r="Z85" i="8"/>
  <c r="M85" i="8" s="1"/>
  <c r="U173" i="8"/>
  <c r="AF173" i="8" s="1"/>
  <c r="X175" i="8"/>
  <c r="K175" i="8" s="1"/>
  <c r="W96" i="8"/>
  <c r="AH96" i="8" s="1"/>
  <c r="U66" i="10"/>
  <c r="AF66" i="10" s="1"/>
  <c r="Y143" i="8"/>
  <c r="AJ143" i="8" s="1"/>
  <c r="Z62" i="8"/>
  <c r="AK62" i="8" s="1"/>
  <c r="Y90" i="8"/>
  <c r="L90" i="8" s="1"/>
  <c r="V98" i="8"/>
  <c r="I98" i="8" s="1"/>
  <c r="Y161" i="8"/>
  <c r="L161" i="8" s="1"/>
  <c r="V50" i="7"/>
  <c r="I50" i="7" s="1"/>
  <c r="W78" i="10"/>
  <c r="AH78" i="10" s="1"/>
  <c r="V99" i="8"/>
  <c r="I99" i="8" s="1"/>
  <c r="X144" i="8"/>
  <c r="K144" i="8" s="1"/>
  <c r="U171" i="8"/>
  <c r="AF171" i="8" s="1"/>
  <c r="Y46" i="7"/>
  <c r="L46" i="7" s="1"/>
  <c r="Y116" i="8"/>
  <c r="L116" i="8" s="1"/>
  <c r="W44" i="8"/>
  <c r="AH44" i="8" s="1"/>
  <c r="T77" i="10"/>
  <c r="G77" i="10" s="1"/>
  <c r="X130" i="8"/>
  <c r="K130" i="8" s="1"/>
  <c r="V77" i="10"/>
  <c r="I77" i="10" s="1"/>
  <c r="T151" i="8"/>
  <c r="AE151" i="8" s="1"/>
  <c r="X95" i="8"/>
  <c r="K95" i="8" s="1"/>
  <c r="X63" i="7"/>
  <c r="K63" i="7" s="1"/>
  <c r="V48" i="7"/>
  <c r="I48" i="7" s="1"/>
  <c r="Z40" i="10"/>
  <c r="M40" i="10" s="1"/>
  <c r="V107" i="8"/>
  <c r="AG107" i="8" s="1"/>
  <c r="T10" i="8"/>
  <c r="AE10" i="8" s="1"/>
  <c r="T165" i="8"/>
  <c r="AE165" i="8" s="1"/>
  <c r="W95" i="8"/>
  <c r="J95" i="8" s="1"/>
  <c r="X48" i="7"/>
  <c r="K48" i="7" s="1"/>
  <c r="U143" i="8"/>
  <c r="H143" i="8" s="1"/>
  <c r="U40" i="8"/>
  <c r="H40" i="8" s="1"/>
  <c r="T73" i="10"/>
  <c r="AE73" i="10" s="1"/>
  <c r="W98" i="8"/>
  <c r="AH98" i="8" s="1"/>
  <c r="W128" i="8"/>
  <c r="J128" i="8" s="1"/>
  <c r="Z15" i="8"/>
  <c r="AK15" i="8" s="1"/>
  <c r="X21" i="8"/>
  <c r="K21" i="8" s="1"/>
  <c r="T57" i="7"/>
  <c r="G57" i="7" s="1"/>
  <c r="Y84" i="8"/>
  <c r="L84" i="8" s="1"/>
  <c r="U77" i="10"/>
  <c r="H77" i="10" s="1"/>
  <c r="Z19" i="8"/>
  <c r="M19" i="8" s="1"/>
  <c r="V78" i="10"/>
  <c r="I78" i="10" s="1"/>
  <c r="Y70" i="11"/>
  <c r="W47" i="7"/>
  <c r="J47" i="7" s="1"/>
  <c r="V167" i="8"/>
  <c r="AG167" i="8" s="1"/>
  <c r="X92" i="8"/>
  <c r="K92" i="8" s="1"/>
  <c r="U51" i="7"/>
  <c r="H51" i="7" s="1"/>
  <c r="U129" i="8"/>
  <c r="H129" i="8" s="1"/>
  <c r="W11" i="8"/>
  <c r="AH11" i="8" s="1"/>
  <c r="W59" i="7"/>
  <c r="J59" i="7" s="1"/>
  <c r="W179" i="8"/>
  <c r="AH179" i="8" s="1"/>
  <c r="W180" i="8"/>
  <c r="J180" i="8" s="1"/>
  <c r="T84" i="8"/>
  <c r="AE84" i="8" s="1"/>
  <c r="X147" i="8"/>
  <c r="K147" i="8" s="1"/>
  <c r="X47" i="7"/>
  <c r="K47" i="7" s="1"/>
  <c r="W176" i="8"/>
  <c r="J176" i="8" s="1"/>
  <c r="W112" i="8"/>
  <c r="J112" i="8" s="1"/>
  <c r="T29" i="8"/>
  <c r="G29" i="8" s="1"/>
  <c r="W33" i="8"/>
  <c r="J33" i="8" s="1"/>
  <c r="Z115" i="8"/>
  <c r="M115" i="8" s="1"/>
  <c r="T59" i="10"/>
  <c r="AE59" i="10" s="1"/>
  <c r="U81" i="10"/>
  <c r="H81" i="10" s="1"/>
  <c r="Z64" i="8"/>
  <c r="M64" i="8" s="1"/>
  <c r="X99" i="8"/>
  <c r="AI99" i="8" s="1"/>
  <c r="V96" i="8"/>
  <c r="AG96" i="8" s="1"/>
  <c r="T103" i="8"/>
  <c r="G103" i="8" s="1"/>
  <c r="Z78" i="10"/>
  <c r="T89" i="8"/>
  <c r="AE89" i="8" s="1"/>
  <c r="W19" i="8"/>
  <c r="AH19" i="8" s="1"/>
  <c r="T179" i="8"/>
  <c r="G179" i="8" s="1"/>
  <c r="U146" i="8"/>
  <c r="H146" i="8" s="1"/>
  <c r="Y92" i="8"/>
  <c r="AJ92" i="8" s="1"/>
  <c r="V106" i="8"/>
  <c r="AG106" i="8" s="1"/>
  <c r="U17" i="8"/>
  <c r="AF17" i="8" s="1"/>
  <c r="Z117" i="8"/>
  <c r="M117" i="8" s="1"/>
  <c r="W42" i="8"/>
  <c r="AH42" i="8" s="1"/>
  <c r="V103" i="8"/>
  <c r="AG103" i="8" s="1"/>
  <c r="X36" i="8"/>
  <c r="K36" i="8" s="1"/>
  <c r="X69" i="8"/>
  <c r="AI69" i="8" s="1"/>
  <c r="V18" i="8"/>
  <c r="AG18" i="8" s="1"/>
  <c r="W143" i="8"/>
  <c r="J143" i="8" s="1"/>
  <c r="T63" i="10"/>
  <c r="G63" i="10" s="1"/>
  <c r="W62" i="7"/>
  <c r="J62" i="7" s="1"/>
  <c r="T130" i="8"/>
  <c r="G130" i="8" s="1"/>
  <c r="T109" i="8"/>
  <c r="G109" i="8" s="1"/>
  <c r="W61" i="7"/>
  <c r="J61" i="7" s="1"/>
  <c r="X68" i="7"/>
  <c r="K68" i="7" s="1"/>
  <c r="X173" i="8"/>
  <c r="K173" i="8" s="1"/>
  <c r="T106" i="8"/>
  <c r="AE106" i="8" s="1"/>
  <c r="W115" i="8"/>
  <c r="J115" i="8" s="1"/>
  <c r="Z102" i="8"/>
  <c r="M102" i="8" s="1"/>
  <c r="Y66" i="7"/>
  <c r="L66" i="7" s="1"/>
  <c r="U165" i="8"/>
  <c r="H165" i="8" s="1"/>
  <c r="W109" i="8"/>
  <c r="J109" i="8" s="1"/>
  <c r="Z143" i="8"/>
  <c r="AK143" i="8" s="1"/>
  <c r="Z59" i="10"/>
  <c r="U115" i="8"/>
  <c r="AF115" i="8" s="1"/>
  <c r="V126" i="8"/>
  <c r="AG126" i="8" s="1"/>
  <c r="V66" i="7"/>
  <c r="I66" i="7" s="1"/>
  <c r="X84" i="10"/>
  <c r="AI84" i="10" s="1"/>
  <c r="T158" i="8"/>
  <c r="G158" i="8" s="1"/>
  <c r="U98" i="8"/>
  <c r="AF98" i="8" s="1"/>
  <c r="X11" i="8"/>
  <c r="K11" i="8" s="1"/>
  <c r="X160" i="8"/>
  <c r="K160" i="8" s="1"/>
  <c r="U48" i="8"/>
  <c r="AF48" i="8" s="1"/>
  <c r="T112" i="8"/>
  <c r="AE112" i="8" s="1"/>
  <c r="W100" i="8"/>
  <c r="AH100" i="8" s="1"/>
  <c r="X91" i="8"/>
  <c r="K91" i="8" s="1"/>
  <c r="V147" i="8"/>
  <c r="AG147" i="8" s="1"/>
  <c r="Y40" i="8"/>
  <c r="L40" i="8" s="1"/>
  <c r="V161" i="8"/>
  <c r="I161" i="8" s="1"/>
  <c r="T49" i="7"/>
  <c r="G49" i="7" s="1"/>
  <c r="V64" i="7"/>
  <c r="I64" i="7" s="1"/>
  <c r="V44" i="8"/>
  <c r="AG44" i="8" s="1"/>
  <c r="W10" i="8"/>
  <c r="J10" i="8" s="1"/>
  <c r="V97" i="8"/>
  <c r="AG97" i="8" s="1"/>
  <c r="W63" i="10"/>
  <c r="AH63" i="10" s="1"/>
  <c r="X48" i="8"/>
  <c r="K48" i="8" s="1"/>
  <c r="T137" i="8"/>
  <c r="G137" i="8" s="1"/>
  <c r="W9" i="8"/>
  <c r="J9" i="8" s="1"/>
  <c r="T39" i="8"/>
  <c r="G39" i="8" s="1"/>
  <c r="T132" i="8"/>
  <c r="AE132" i="8" s="1"/>
  <c r="Y82" i="8"/>
  <c r="L82" i="8" s="1"/>
  <c r="V71" i="10"/>
  <c r="AG71" i="10" s="1"/>
  <c r="T133" i="8"/>
  <c r="AE133" i="8" s="1"/>
  <c r="V124" i="8"/>
  <c r="AG124" i="8" s="1"/>
  <c r="Y189" i="8"/>
  <c r="AJ189" i="8" s="1"/>
  <c r="Y180" i="8"/>
  <c r="L180" i="8" s="1"/>
  <c r="U124" i="8"/>
  <c r="AF124" i="8" s="1"/>
  <c r="U78" i="8"/>
  <c r="H78" i="8" s="1"/>
  <c r="X118" i="8"/>
  <c r="K118" i="8" s="1"/>
  <c r="U86" i="8"/>
  <c r="AF86" i="8" s="1"/>
  <c r="U15" i="8"/>
  <c r="H15" i="8" s="1"/>
  <c r="W131" i="8"/>
  <c r="AH131" i="8" s="1"/>
  <c r="X84" i="8"/>
  <c r="K84" i="8" s="1"/>
  <c r="X85" i="8"/>
  <c r="K85" i="8" s="1"/>
  <c r="Z87" i="8"/>
  <c r="M87" i="8" s="1"/>
  <c r="U137" i="8"/>
  <c r="AF137" i="8" s="1"/>
  <c r="U175" i="8"/>
  <c r="AF175" i="8" s="1"/>
  <c r="T173" i="8"/>
  <c r="AE173" i="8" s="1"/>
  <c r="Z133" i="8"/>
  <c r="AK133" i="8" s="1"/>
  <c r="Z91" i="8"/>
  <c r="M91" i="8" s="1"/>
  <c r="V94" i="8"/>
  <c r="AG94" i="8" s="1"/>
  <c r="Z55" i="7"/>
  <c r="M55" i="7" s="1"/>
  <c r="Z46" i="7"/>
  <c r="M46" i="7" s="1"/>
  <c r="U36" i="8"/>
  <c r="AF36" i="8" s="1"/>
  <c r="W84" i="8"/>
  <c r="AH84" i="8" s="1"/>
  <c r="W17" i="8"/>
  <c r="J17" i="8" s="1"/>
  <c r="Y124" i="8"/>
  <c r="L124" i="8" s="1"/>
  <c r="X42" i="8"/>
  <c r="AI42" i="8" s="1"/>
  <c r="V110" i="8"/>
  <c r="I110" i="8" s="1"/>
  <c r="X117" i="8"/>
  <c r="AI117" i="8" s="1"/>
  <c r="U94" i="8"/>
  <c r="AF94" i="8" s="1"/>
  <c r="Y171" i="8"/>
  <c r="L171" i="8" s="1"/>
  <c r="Y66" i="11"/>
  <c r="Y37" i="8"/>
  <c r="L37" i="8" s="1"/>
  <c r="W37" i="8"/>
  <c r="AH37" i="8" s="1"/>
  <c r="T170" i="8"/>
  <c r="AE170" i="8" s="1"/>
  <c r="T40" i="8"/>
  <c r="G40" i="8" s="1"/>
  <c r="X64" i="7"/>
  <c r="K64" i="7" s="1"/>
  <c r="Z42" i="8"/>
  <c r="AK42" i="8" s="1"/>
  <c r="U167" i="8"/>
  <c r="AF167" i="8" s="1"/>
  <c r="T81" i="10"/>
  <c r="G81" i="10" s="1"/>
  <c r="T69" i="8"/>
  <c r="AE69" i="8" s="1"/>
  <c r="X47" i="8"/>
  <c r="U53" i="7"/>
  <c r="H53" i="7" s="1"/>
  <c r="U61" i="7"/>
  <c r="H61" i="7" s="1"/>
  <c r="V16" i="8"/>
  <c r="I16" i="8" s="1"/>
  <c r="W123" i="8"/>
  <c r="J123" i="8" s="1"/>
  <c r="T66" i="7"/>
  <c r="G66" i="7" s="1"/>
  <c r="V23" i="8"/>
  <c r="AG23" i="8" s="1"/>
  <c r="Y146" i="8"/>
  <c r="AJ146" i="8" s="1"/>
  <c r="V40" i="8"/>
  <c r="I40" i="8" s="1"/>
  <c r="T175" i="8"/>
  <c r="G175" i="8" s="1"/>
  <c r="X108" i="8"/>
  <c r="K108" i="8" s="1"/>
  <c r="X49" i="7"/>
  <c r="K49" i="7" s="1"/>
  <c r="X60" i="10"/>
  <c r="X75" i="10"/>
  <c r="K75" i="10" s="1"/>
  <c r="X177" i="8"/>
  <c r="AI177" i="8" s="1"/>
  <c r="X97" i="8"/>
  <c r="K97" i="8" s="1"/>
  <c r="T42" i="8"/>
  <c r="G42" i="8" s="1"/>
  <c r="V49" i="7"/>
  <c r="I49" i="7" s="1"/>
  <c r="Y41" i="8"/>
  <c r="AJ41" i="8" s="1"/>
  <c r="U71" i="10"/>
  <c r="H71" i="10" s="1"/>
  <c r="U88" i="8"/>
  <c r="AF88" i="8" s="1"/>
  <c r="Y42" i="8"/>
  <c r="AJ42" i="8" s="1"/>
  <c r="V75" i="10"/>
  <c r="AG75" i="10" s="1"/>
  <c r="X61" i="7"/>
  <c r="K61" i="7" s="1"/>
  <c r="Z66" i="7"/>
  <c r="M66" i="7" s="1"/>
  <c r="X57" i="7"/>
  <c r="K57" i="7" s="1"/>
  <c r="U62" i="8"/>
  <c r="AF62" i="8" s="1"/>
  <c r="Y164" i="8"/>
  <c r="L164" i="8" s="1"/>
  <c r="Y60" i="11"/>
  <c r="U184" i="8"/>
  <c r="AF184" i="8" s="1"/>
  <c r="X62" i="7"/>
  <c r="K62" i="7" s="1"/>
  <c r="U50" i="7"/>
  <c r="H50" i="7" s="1"/>
  <c r="W110" i="8"/>
  <c r="J110" i="8" s="1"/>
  <c r="W133" i="8"/>
  <c r="J133" i="8" s="1"/>
  <c r="W139" i="8"/>
  <c r="AH139" i="8" s="1"/>
  <c r="Z8" i="8"/>
  <c r="M8" i="8" s="1"/>
  <c r="Z52" i="8"/>
  <c r="M52" i="8" s="1"/>
  <c r="U108" i="8"/>
  <c r="H108" i="8" s="1"/>
  <c r="V55" i="7"/>
  <c r="I55" i="7" s="1"/>
  <c r="U176" i="8"/>
  <c r="H176" i="8" s="1"/>
  <c r="Z151" i="8"/>
  <c r="M151" i="8" s="1"/>
  <c r="Y59" i="10"/>
  <c r="Y65" i="10"/>
  <c r="W63" i="7"/>
  <c r="J63" i="7" s="1"/>
  <c r="Y13" i="8"/>
  <c r="AJ13" i="8" s="1"/>
  <c r="V19" i="8"/>
  <c r="AG19" i="8" s="1"/>
  <c r="T177" i="8"/>
  <c r="AE177" i="8" s="1"/>
  <c r="Y19" i="8"/>
  <c r="AJ19" i="8" s="1"/>
  <c r="Y91" i="8"/>
  <c r="AJ91" i="8" s="1"/>
  <c r="W108" i="8"/>
  <c r="AH108" i="8" s="1"/>
  <c r="U64" i="8"/>
  <c r="H64" i="8" s="1"/>
  <c r="U59" i="10"/>
  <c r="AF59" i="10" s="1"/>
  <c r="Z83" i="11"/>
  <c r="Z170" i="8"/>
  <c r="AK170" i="8" s="1"/>
  <c r="X73" i="10"/>
  <c r="AI73" i="10" s="1"/>
  <c r="W35" i="8"/>
  <c r="AH35" i="8" s="1"/>
  <c r="X184" i="8"/>
  <c r="X112" i="8"/>
  <c r="AI112" i="8" s="1"/>
  <c r="T117" i="8"/>
  <c r="G117" i="8" s="1"/>
  <c r="X102" i="8"/>
  <c r="K102" i="8" s="1"/>
  <c r="W91" i="8"/>
  <c r="AH91" i="8" s="1"/>
  <c r="W102" i="8"/>
  <c r="J102" i="8" s="1"/>
  <c r="W48" i="8"/>
  <c r="J48" i="8" s="1"/>
  <c r="X66" i="10"/>
  <c r="K66" i="10" s="1"/>
  <c r="T141" i="8"/>
  <c r="AE141" i="8" s="1"/>
  <c r="Y61" i="7"/>
  <c r="L61" i="7" s="1"/>
  <c r="X115" i="8"/>
  <c r="AI115" i="8" s="1"/>
  <c r="X170" i="8"/>
  <c r="K170" i="8" s="1"/>
  <c r="Y126" i="8"/>
  <c r="AJ126" i="8" s="1"/>
  <c r="X66" i="7"/>
  <c r="K66" i="7" s="1"/>
  <c r="V113" i="8"/>
  <c r="AG113" i="8" s="1"/>
  <c r="T36" i="8"/>
  <c r="G36" i="8" s="1"/>
  <c r="Z86" i="8"/>
  <c r="M86" i="8" s="1"/>
  <c r="Z92" i="8"/>
  <c r="AK92" i="8" s="1"/>
  <c r="Y79" i="10"/>
  <c r="W30" i="8"/>
  <c r="J30" i="8" s="1"/>
  <c r="Z132" i="8"/>
  <c r="AK132" i="8" s="1"/>
  <c r="V154" i="8"/>
  <c r="AG154" i="8" s="1"/>
  <c r="V146" i="8"/>
  <c r="AG146" i="8" s="1"/>
  <c r="U11" i="8"/>
  <c r="H11" i="8" s="1"/>
  <c r="W173" i="8"/>
  <c r="J173" i="8" s="1"/>
  <c r="T84" i="10"/>
  <c r="G84" i="10" s="1"/>
  <c r="Z44" i="8"/>
  <c r="AK44" i="8" s="1"/>
  <c r="V81" i="10"/>
  <c r="AG81" i="10" s="1"/>
  <c r="U38" i="8"/>
  <c r="H38" i="8" s="1"/>
  <c r="T54" i="8"/>
  <c r="AE54" i="8" s="1"/>
  <c r="U139" i="8"/>
  <c r="AF139" i="8" s="1"/>
  <c r="V170" i="8"/>
  <c r="I170" i="8" s="1"/>
  <c r="V144" i="8"/>
  <c r="AG144" i="8" s="1"/>
  <c r="Y98" i="8"/>
  <c r="AJ98" i="8" s="1"/>
  <c r="Y130" i="8"/>
  <c r="L130" i="8" s="1"/>
  <c r="T91" i="8"/>
  <c r="AE91" i="8" s="1"/>
  <c r="V128" i="8"/>
  <c r="I128" i="8" s="1"/>
  <c r="V92" i="8"/>
  <c r="AG92" i="8" s="1"/>
  <c r="T9" i="8"/>
  <c r="G9" i="8" s="1"/>
  <c r="Y176" i="8"/>
  <c r="AJ176" i="8" s="1"/>
  <c r="Z119" i="8"/>
  <c r="M119" i="8" s="1"/>
  <c r="U158" i="8"/>
  <c r="AF158" i="8" s="1"/>
  <c r="W16" i="8"/>
  <c r="J16" i="8" s="1"/>
  <c r="T146" i="8"/>
  <c r="AE146" i="8" s="1"/>
  <c r="Y59" i="7"/>
  <c r="L59" i="7" s="1"/>
  <c r="X135" i="8"/>
  <c r="AI135" i="8" s="1"/>
  <c r="V179" i="8"/>
  <c r="AG179" i="8" s="1"/>
  <c r="U13" i="8"/>
  <c r="AF13" i="8" s="1"/>
  <c r="U114" i="8"/>
  <c r="H114" i="8" s="1"/>
  <c r="W103" i="8"/>
  <c r="AH103" i="8" s="1"/>
  <c r="V48" i="8"/>
  <c r="I48" i="8" s="1"/>
  <c r="U156" i="8"/>
  <c r="H156" i="8" s="1"/>
  <c r="U155" i="8"/>
  <c r="H155" i="8" s="1"/>
  <c r="X178" i="8"/>
  <c r="AI178" i="8" s="1"/>
  <c r="V165" i="8"/>
  <c r="I165" i="8" s="1"/>
  <c r="W57" i="7"/>
  <c r="J57" i="7" s="1"/>
  <c r="V32" i="8"/>
  <c r="U37" i="8"/>
  <c r="AF37" i="8" s="1"/>
  <c r="Z10" i="8"/>
  <c r="AK10" i="8" s="1"/>
  <c r="Y63" i="10"/>
  <c r="L63" i="10" s="1"/>
  <c r="V29" i="8"/>
  <c r="AG29" i="8" s="1"/>
  <c r="U63" i="7"/>
  <c r="H63" i="7" s="1"/>
  <c r="Z25" i="8"/>
  <c r="AK25" i="8" s="1"/>
  <c r="T64" i="7"/>
  <c r="G64" i="7" s="1"/>
  <c r="T18" i="8"/>
  <c r="AE18" i="8" s="1"/>
  <c r="X126" i="8"/>
  <c r="AI126" i="8" s="1"/>
  <c r="Y71" i="10"/>
  <c r="X77" i="10"/>
  <c r="K77" i="10" s="1"/>
  <c r="U67" i="10"/>
  <c r="AF67" i="10" s="1"/>
  <c r="Y52" i="8"/>
  <c r="L52" i="8" s="1"/>
  <c r="W177" i="8"/>
  <c r="AH177" i="8" s="1"/>
  <c r="V130" i="8"/>
  <c r="I130" i="8" s="1"/>
  <c r="Z84" i="8"/>
  <c r="AK84" i="8" s="1"/>
  <c r="U84" i="8"/>
  <c r="AF84" i="8" s="1"/>
  <c r="U104" i="8"/>
  <c r="AF104" i="8" s="1"/>
  <c r="X59" i="10"/>
  <c r="K59" i="10" s="1"/>
  <c r="Y15" i="8"/>
  <c r="L15" i="8" s="1"/>
  <c r="W39" i="8"/>
  <c r="J39" i="8" s="1"/>
  <c r="T38" i="11"/>
  <c r="V41" i="8"/>
  <c r="I41" i="8" s="1"/>
  <c r="V105" i="8"/>
  <c r="AG105" i="8" s="1"/>
  <c r="V175" i="8"/>
  <c r="AG175" i="8" s="1"/>
  <c r="W113" i="8"/>
  <c r="AH113" i="8" s="1"/>
  <c r="W20" i="8"/>
  <c r="AH20" i="8" s="1"/>
  <c r="V87" i="8"/>
  <c r="I87" i="8" s="1"/>
  <c r="Y170" i="8"/>
  <c r="L170" i="8" s="1"/>
  <c r="Z9" i="8"/>
  <c r="AK9" i="8" s="1"/>
  <c r="W88" i="8"/>
  <c r="J88" i="8" s="1"/>
  <c r="W64" i="8"/>
  <c r="AH64" i="8" s="1"/>
  <c r="V116" i="8"/>
  <c r="AG116" i="8" s="1"/>
  <c r="X15" i="8"/>
  <c r="AI15" i="8" s="1"/>
  <c r="Z96" i="8"/>
  <c r="AK96" i="8" s="1"/>
  <c r="V57" i="7"/>
  <c r="I57" i="7" s="1"/>
  <c r="T135" i="8"/>
  <c r="G135" i="8" s="1"/>
  <c r="W21" i="8"/>
  <c r="J21" i="8" s="1"/>
  <c r="W118" i="8"/>
  <c r="J118" i="8" s="1"/>
  <c r="T48" i="8"/>
  <c r="G48" i="8" s="1"/>
  <c r="X151" i="8"/>
  <c r="AI151" i="8" s="1"/>
  <c r="T156" i="8"/>
  <c r="AE156" i="8" s="1"/>
  <c r="T71" i="10"/>
  <c r="G71" i="10" s="1"/>
  <c r="V39" i="8"/>
  <c r="AG39" i="8" s="1"/>
  <c r="X119" i="8"/>
  <c r="AI119" i="8" s="1"/>
  <c r="V189" i="8"/>
  <c r="AG189" i="8" s="1"/>
  <c r="T75" i="10"/>
  <c r="AE75" i="10" s="1"/>
  <c r="Z31" i="7"/>
  <c r="M31" i="7" s="1"/>
  <c r="W169" i="8"/>
  <c r="AH169" i="8" s="1"/>
  <c r="X52" i="8"/>
  <c r="K52" i="8" s="1"/>
  <c r="Y39" i="8"/>
  <c r="L39" i="8" s="1"/>
  <c r="Y32" i="8"/>
  <c r="W82" i="8"/>
  <c r="J82" i="8" s="1"/>
  <c r="Z118" i="7"/>
  <c r="M118" i="7" s="1"/>
  <c r="Y120" i="8"/>
  <c r="L120" i="8" s="1"/>
  <c r="W124" i="8"/>
  <c r="AH124" i="8" s="1"/>
  <c r="W159" i="8"/>
  <c r="AH159" i="8" s="1"/>
  <c r="V133" i="8"/>
  <c r="AG133" i="8" s="1"/>
  <c r="Y132" i="8"/>
  <c r="AJ132" i="8" s="1"/>
  <c r="T114" i="8"/>
  <c r="G114" i="8" s="1"/>
  <c r="V184" i="8"/>
  <c r="I184" i="8" s="1"/>
  <c r="Y169" i="8"/>
  <c r="L169" i="8" s="1"/>
  <c r="V177" i="8"/>
  <c r="I177" i="8" s="1"/>
  <c r="Z18" i="8"/>
  <c r="AK18" i="8" s="1"/>
  <c r="V119" i="8"/>
  <c r="I119" i="8" s="1"/>
  <c r="V139" i="8"/>
  <c r="AG139" i="8" s="1"/>
  <c r="T169" i="8"/>
  <c r="AE169" i="8" s="1"/>
  <c r="L112" i="8"/>
  <c r="AF90" i="8"/>
  <c r="L21" i="8"/>
  <c r="G95" i="8"/>
  <c r="AE157" i="8"/>
  <c r="AI81" i="10"/>
  <c r="L135" i="8"/>
  <c r="G118" i="8"/>
  <c r="AI62" i="8"/>
  <c r="I113" i="8"/>
  <c r="AF103" i="8"/>
  <c r="J36" i="8"/>
  <c r="AK63" i="10"/>
  <c r="G107" i="8"/>
  <c r="G64" i="8"/>
  <c r="I173" i="8"/>
  <c r="AJ137" i="8"/>
  <c r="J99" i="8"/>
  <c r="I82" i="8"/>
  <c r="AH114" i="8"/>
  <c r="AG178" i="8"/>
  <c r="AF151" i="8"/>
  <c r="L86" i="8"/>
  <c r="AG129" i="8"/>
  <c r="K116" i="8"/>
  <c r="AG114" i="8"/>
  <c r="K17" i="8"/>
  <c r="J92" i="8"/>
  <c r="M13" i="8"/>
  <c r="AK184" i="8"/>
  <c r="H35" i="8"/>
  <c r="M173" i="8"/>
  <c r="L70" i="11"/>
  <c r="I10" i="8"/>
  <c r="J60" i="10"/>
  <c r="AH147" i="8"/>
  <c r="L19" i="8"/>
  <c r="I81" i="10"/>
  <c r="M83" i="11"/>
  <c r="AE36" i="8"/>
  <c r="AH48" i="8"/>
  <c r="J35" i="8"/>
  <c r="K73" i="10"/>
  <c r="H84" i="10"/>
  <c r="K19" i="8"/>
  <c r="AG165" i="8"/>
  <c r="J108" i="8"/>
  <c r="AH102" i="8"/>
  <c r="G177" i="8"/>
  <c r="K112" i="8"/>
  <c r="G141" i="8"/>
  <c r="AF176" i="8"/>
  <c r="AH184" i="8"/>
  <c r="I19" i="8"/>
  <c r="AE117" i="8"/>
  <c r="AE84" i="10"/>
  <c r="L102" i="8"/>
  <c r="J165" i="8"/>
  <c r="AK98" i="8"/>
  <c r="J79" i="10"/>
  <c r="AE38" i="8"/>
  <c r="AG38" i="11"/>
  <c r="AH39" i="8"/>
  <c r="H96" i="8"/>
  <c r="AJ38" i="11"/>
  <c r="I79" i="10"/>
  <c r="AH29" i="8"/>
  <c r="AE123" i="8"/>
  <c r="AH89" i="8"/>
  <c r="AF113" i="8"/>
  <c r="AF131" i="8"/>
  <c r="G38" i="11"/>
  <c r="K25" i="8"/>
  <c r="G164" i="8"/>
  <c r="AI16" i="8"/>
  <c r="AF179" i="8"/>
  <c r="L151" i="8"/>
  <c r="I15" i="8"/>
  <c r="K65" i="10"/>
  <c r="M146" i="8"/>
  <c r="AI98" i="8"/>
  <c r="AJ36" i="8"/>
  <c r="AG121" i="8"/>
  <c r="G30" i="8"/>
  <c r="K110" i="8"/>
  <c r="H33" i="8"/>
  <c r="G52" i="8"/>
  <c r="K171" i="8"/>
  <c r="AF75" i="10"/>
  <c r="AH90" i="8"/>
  <c r="AE125" i="8"/>
  <c r="AH87" i="8"/>
  <c r="AF117" i="8"/>
  <c r="L17" i="8"/>
  <c r="AF87" i="8"/>
  <c r="G54" i="8"/>
  <c r="K79" i="10"/>
  <c r="J162" i="8"/>
  <c r="AE176" i="8"/>
  <c r="G11" i="8"/>
  <c r="J19" i="8"/>
  <c r="AI67" i="10"/>
  <c r="M164" i="8"/>
  <c r="L35" i="8"/>
  <c r="H42" i="8"/>
  <c r="G37" i="8"/>
  <c r="AK115" i="8"/>
  <c r="I107" i="8"/>
  <c r="J98" i="8"/>
  <c r="H21" i="8"/>
  <c r="AE71" i="10"/>
  <c r="J103" i="8"/>
  <c r="AF85" i="8"/>
  <c r="AJ88" i="8"/>
  <c r="AH170" i="8"/>
  <c r="AJ117" i="8"/>
  <c r="I94" i="8"/>
  <c r="M10" i="8"/>
  <c r="K135" i="8"/>
  <c r="AE23" i="8"/>
  <c r="AI78" i="10"/>
  <c r="G154" i="8"/>
  <c r="AH118" i="8"/>
  <c r="K44" i="8"/>
  <c r="H210" i="11"/>
  <c r="AH15" i="8"/>
  <c r="G18" i="8"/>
  <c r="I159" i="8"/>
  <c r="J28" i="8"/>
  <c r="I23" i="8"/>
  <c r="AI78" i="8"/>
  <c r="AF91" i="8"/>
  <c r="AJ118" i="8"/>
  <c r="I97" i="8"/>
  <c r="H25" i="8"/>
  <c r="L189" i="8"/>
  <c r="AF81" i="10"/>
  <c r="I175" i="8"/>
  <c r="K15" i="8"/>
  <c r="AI170" i="8"/>
  <c r="AG130" i="8"/>
  <c r="I92" i="8"/>
  <c r="K126" i="8"/>
  <c r="AH88" i="8"/>
  <c r="M135" i="8"/>
  <c r="M170" i="8"/>
  <c r="G28" i="8"/>
  <c r="AH21" i="8"/>
  <c r="K28" i="8"/>
  <c r="G156" i="8"/>
  <c r="J96" i="8"/>
  <c r="I154" i="8"/>
  <c r="AG170" i="8"/>
  <c r="AI87" i="8"/>
  <c r="J106" i="8"/>
  <c r="AJ116" i="8"/>
  <c r="AJ18" i="8"/>
  <c r="AG99" i="8"/>
  <c r="J11" i="8"/>
  <c r="AE29" i="8"/>
  <c r="AH128" i="8"/>
  <c r="AF135" i="8"/>
  <c r="AJ154" i="8"/>
  <c r="G10" i="8"/>
  <c r="AI8" i="8"/>
  <c r="AJ84" i="8"/>
  <c r="AI92" i="8"/>
  <c r="AH117" i="8"/>
  <c r="AE130" i="8"/>
  <c r="AF129" i="8"/>
  <c r="AG78" i="10"/>
  <c r="AI173" i="8"/>
  <c r="J42" i="8"/>
  <c r="M15" i="8"/>
  <c r="L113" i="8"/>
  <c r="K29" i="8"/>
  <c r="K69" i="8"/>
  <c r="L28" i="8"/>
  <c r="AE102" i="8"/>
  <c r="J84" i="10"/>
  <c r="AH164" i="8"/>
  <c r="AI103" i="8"/>
  <c r="J125" i="8"/>
  <c r="AK38" i="11"/>
  <c r="AH86" i="8"/>
  <c r="AE17" i="8"/>
  <c r="AH135" i="8"/>
  <c r="G75" i="10"/>
  <c r="M96" i="8"/>
  <c r="AF89" i="8"/>
  <c r="AK11" i="8"/>
  <c r="AF146" i="8"/>
  <c r="I180" i="8"/>
  <c r="AE167" i="8"/>
  <c r="AG67" i="10"/>
  <c r="L184" i="8"/>
  <c r="AE79" i="10"/>
  <c r="M33" i="8"/>
  <c r="AE114" i="8"/>
  <c r="K151" i="8"/>
  <c r="J159" i="8"/>
  <c r="J20" i="8"/>
  <c r="AI175" i="8"/>
  <c r="J78" i="10"/>
  <c r="K125" i="8"/>
  <c r="I63" i="10"/>
  <c r="H67" i="10"/>
  <c r="I18" i="8"/>
  <c r="M109" i="8"/>
  <c r="AH167" i="8"/>
  <c r="L44" i="8"/>
  <c r="AJ170" i="8"/>
  <c r="AF77" i="10"/>
  <c r="AI77" i="10"/>
  <c r="AI109" i="8"/>
  <c r="AI41" i="8"/>
  <c r="M62" i="8"/>
  <c r="M37" i="8"/>
  <c r="H164" i="8"/>
  <c r="AI11" i="8"/>
  <c r="AH85" i="8"/>
  <c r="AK134" i="10"/>
  <c r="AJ52" i="8"/>
  <c r="K82" i="8"/>
  <c r="AK85" i="8"/>
  <c r="AI102" i="8"/>
  <c r="AG184" i="8"/>
  <c r="J179" i="8"/>
  <c r="I118" i="8"/>
  <c r="AI66" i="10"/>
  <c r="H59" i="10"/>
  <c r="AI130" i="8"/>
  <c r="K86" i="8"/>
  <c r="I164" i="8"/>
  <c r="AH30" i="8"/>
  <c r="H158" i="8"/>
  <c r="J169" i="8"/>
  <c r="G146" i="8"/>
  <c r="AE8" i="8"/>
  <c r="G169" i="8"/>
  <c r="G151" i="8"/>
  <c r="AG41" i="8"/>
  <c r="J62" i="8"/>
  <c r="AE98" i="8"/>
  <c r="AJ169" i="8"/>
  <c r="AI95" i="8"/>
  <c r="L132" i="8"/>
  <c r="M137" i="8"/>
  <c r="AG28" i="8"/>
  <c r="AG95" i="8"/>
  <c r="L9" i="8"/>
  <c r="J119" i="8"/>
  <c r="L11" i="8"/>
  <c r="AE24" i="8"/>
  <c r="G126" i="8"/>
  <c r="AH33" i="8"/>
  <c r="AE9" i="8"/>
  <c r="K99" i="8"/>
  <c r="AJ130" i="8"/>
  <c r="L176" i="8"/>
  <c r="I116" i="8"/>
  <c r="AG177" i="8"/>
  <c r="J177" i="8"/>
  <c r="H52" i="8"/>
  <c r="K39" i="8"/>
  <c r="G112" i="8"/>
  <c r="L121" i="8"/>
  <c r="H139" i="8"/>
  <c r="AF155" i="8"/>
  <c r="H84" i="8"/>
  <c r="L98" i="8"/>
  <c r="H171" i="8"/>
  <c r="AF11" i="8"/>
  <c r="H66" i="10"/>
  <c r="AE77" i="10"/>
  <c r="M9" i="8"/>
  <c r="H13" i="8"/>
  <c r="AG98" i="8"/>
  <c r="H97" i="8"/>
  <c r="AF210" i="11"/>
  <c r="H178" i="8"/>
  <c r="AJ69" i="8"/>
  <c r="AH126" i="8"/>
  <c r="AE120" i="8"/>
  <c r="K137" i="8"/>
  <c r="AJ89" i="11"/>
  <c r="M25" i="8"/>
  <c r="AE103" i="8"/>
  <c r="I8" i="8"/>
  <c r="I109" i="8"/>
  <c r="AG155" i="8"/>
  <c r="AJ39" i="8"/>
  <c r="H125" i="8"/>
  <c r="H110" i="8"/>
  <c r="AF40" i="8"/>
  <c r="G91" i="8"/>
  <c r="AF119" i="8"/>
  <c r="AE124" i="8"/>
  <c r="J141" i="8"/>
  <c r="AJ75" i="10"/>
  <c r="AG85" i="8"/>
  <c r="AG84" i="8"/>
  <c r="AG37" i="8"/>
  <c r="I179" i="8"/>
  <c r="K161" i="8"/>
  <c r="AI160" i="8"/>
  <c r="H24" i="8"/>
  <c r="G131" i="8"/>
  <c r="AI113" i="8"/>
  <c r="I65" i="10"/>
  <c r="AH121" i="8"/>
  <c r="AE67" i="10"/>
  <c r="I91" i="8"/>
  <c r="I21" i="8"/>
  <c r="AI90" i="8"/>
  <c r="J171" i="8"/>
  <c r="AF120" i="8"/>
  <c r="AJ89" i="8"/>
  <c r="H39" i="8"/>
  <c r="J116" i="8"/>
  <c r="H19" i="8"/>
  <c r="L25" i="8"/>
  <c r="K9" i="8"/>
  <c r="AH120" i="8"/>
  <c r="L77" i="10"/>
  <c r="G110" i="8"/>
  <c r="I54" i="8"/>
  <c r="H30" i="8"/>
  <c r="AH151" i="8"/>
  <c r="H20" i="8"/>
  <c r="AF159" i="8"/>
  <c r="K180" i="8"/>
  <c r="AF54" i="8"/>
  <c r="G87" i="8"/>
  <c r="G41" i="8"/>
  <c r="AF156" i="8"/>
  <c r="AJ120" i="8"/>
  <c r="J41" i="8"/>
  <c r="AE119" i="8"/>
  <c r="AH132" i="8"/>
  <c r="AF157" i="8"/>
  <c r="H98" i="8"/>
  <c r="AG120" i="8"/>
  <c r="K71" i="10"/>
  <c r="AF118" i="8"/>
  <c r="M92" i="8"/>
  <c r="K37" i="8"/>
  <c r="AJ63" i="10"/>
  <c r="G92" i="8"/>
  <c r="AH25" i="8"/>
  <c r="H69" i="8"/>
  <c r="K88" i="8"/>
  <c r="L108" i="8"/>
  <c r="AE88" i="8"/>
  <c r="I17" i="8"/>
  <c r="J65" i="10"/>
  <c r="H86" i="8"/>
  <c r="H36" i="8"/>
  <c r="H88" i="8"/>
  <c r="H94" i="8"/>
  <c r="G69" i="8"/>
  <c r="AH123" i="8"/>
  <c r="L41" i="8"/>
  <c r="H62" i="8"/>
  <c r="H48" i="8"/>
  <c r="K42" i="8"/>
  <c r="H124" i="8"/>
  <c r="AJ164" i="8"/>
  <c r="J131" i="8"/>
  <c r="I75" i="10"/>
  <c r="K96" i="8"/>
  <c r="J84" i="8"/>
  <c r="J155" i="8"/>
  <c r="AE105" i="8"/>
  <c r="I90" i="8"/>
  <c r="AK87" i="8"/>
  <c r="H29" i="8"/>
  <c r="K117" i="8"/>
  <c r="L146" i="8"/>
  <c r="AE40" i="8"/>
  <c r="AK91" i="8"/>
  <c r="AG110" i="8"/>
  <c r="G170" i="8"/>
  <c r="I71" i="10"/>
  <c r="AG156" i="8"/>
  <c r="AH18" i="8"/>
  <c r="H184" i="8"/>
  <c r="AH9" i="8"/>
  <c r="AE175" i="8"/>
  <c r="AK102" i="8"/>
  <c r="AJ37" i="8"/>
  <c r="AI36" i="8"/>
  <c r="AE155" i="8"/>
  <c r="AI169" i="8"/>
  <c r="AG102" i="8"/>
  <c r="G16" i="8"/>
  <c r="AG24" i="8"/>
  <c r="L10" i="8"/>
  <c r="AH75" i="10"/>
  <c r="H9" i="8"/>
  <c r="M90" i="8"/>
  <c r="AE159" i="8"/>
  <c r="AK113" i="8"/>
  <c r="AF65" i="10"/>
  <c r="I117" i="8"/>
  <c r="AE143" i="8"/>
  <c r="AG36" i="8"/>
  <c r="AJ161" i="8"/>
  <c r="AE35" i="8"/>
  <c r="G44" i="8"/>
  <c r="AF23" i="8"/>
  <c r="K176" i="8"/>
  <c r="H28" i="8"/>
  <c r="M69" i="8"/>
  <c r="I84" i="10"/>
  <c r="L23" i="8"/>
  <c r="AH189" i="8"/>
  <c r="AE121" i="8"/>
  <c r="K167" i="8"/>
  <c r="J44" i="8"/>
  <c r="G25" i="8"/>
  <c r="AH52" i="8"/>
  <c r="I33" i="8"/>
  <c r="I20" i="8"/>
  <c r="AG112" i="8"/>
  <c r="AG171" i="8"/>
  <c r="J13" i="8"/>
  <c r="AF10" i="8"/>
  <c r="L115" i="8"/>
  <c r="I59" i="10"/>
  <c r="K128" i="8"/>
  <c r="K107" i="8"/>
  <c r="M81" i="10"/>
  <c r="H38" i="11"/>
  <c r="AJ119" i="8"/>
  <c r="K13" i="8"/>
  <c r="I35" i="8"/>
  <c r="AG89" i="8"/>
  <c r="AG9" i="8"/>
  <c r="AH154" i="8"/>
  <c r="H105" i="8"/>
  <c r="AE108" i="8"/>
  <c r="M17" i="8"/>
  <c r="L162" i="8"/>
  <c r="L99" i="8"/>
  <c r="G160" i="8"/>
  <c r="I137" i="8"/>
  <c r="H160" i="8"/>
  <c r="L29" i="8"/>
  <c r="M99" i="8"/>
  <c r="H78" i="10"/>
  <c r="AH73" i="10"/>
  <c r="I125" i="8"/>
  <c r="AF8" i="8"/>
  <c r="AF130" i="8"/>
  <c r="M88" i="8"/>
  <c r="I30" i="8"/>
  <c r="AF141" i="8"/>
  <c r="I64" i="8"/>
  <c r="AG119" i="8"/>
  <c r="H173" i="8"/>
  <c r="AH82" i="8"/>
  <c r="AE78" i="10"/>
  <c r="AH115" i="8"/>
  <c r="AG169" i="8"/>
  <c r="H115" i="8"/>
  <c r="AF41" i="8"/>
  <c r="AI147" i="8"/>
  <c r="G165" i="8"/>
  <c r="AG135" i="8"/>
  <c r="AJ97" i="8"/>
  <c r="J137" i="8"/>
  <c r="H104" i="8"/>
  <c r="K104" i="8"/>
  <c r="K40" i="8"/>
  <c r="I126" i="8"/>
  <c r="K165" i="8"/>
  <c r="K84" i="10"/>
  <c r="AE63" i="10"/>
  <c r="AI59" i="10"/>
  <c r="G106" i="8"/>
  <c r="M108" i="8"/>
  <c r="H37" i="8"/>
  <c r="G90" i="8"/>
  <c r="M180" i="10"/>
  <c r="AI91" i="8"/>
  <c r="AF107" i="8"/>
  <c r="AK117" i="8"/>
  <c r="K35" i="8"/>
  <c r="H126" i="8"/>
  <c r="L92" i="8"/>
  <c r="AF143" i="8"/>
  <c r="G89" i="8"/>
  <c r="AG86" i="8"/>
  <c r="AJ109" i="8"/>
  <c r="M126" i="8"/>
  <c r="M35" i="8"/>
  <c r="M143" i="8"/>
  <c r="AE129" i="8"/>
  <c r="G62" i="8"/>
  <c r="AE78" i="8"/>
  <c r="AE179" i="8"/>
  <c r="AE104" i="8"/>
  <c r="H121" i="8"/>
  <c r="I96" i="8"/>
  <c r="J178" i="8"/>
  <c r="AF165" i="8"/>
  <c r="AH180" i="8"/>
  <c r="AH176" i="8"/>
  <c r="AG73" i="10"/>
  <c r="AH109" i="8"/>
  <c r="I25" i="8"/>
  <c r="H17" i="8"/>
  <c r="AG161" i="8"/>
  <c r="H189" i="8"/>
  <c r="AJ40" i="8"/>
  <c r="J100" i="8"/>
  <c r="AE178" i="8"/>
  <c r="L142" i="8"/>
  <c r="AK79" i="11"/>
  <c r="AK52" i="8"/>
  <c r="AJ33" i="8"/>
  <c r="H175" i="8"/>
  <c r="K10" i="8"/>
  <c r="J8" i="8"/>
  <c r="AE81" i="10"/>
  <c r="J66" i="10"/>
  <c r="K179" i="8"/>
  <c r="AI108" i="8"/>
  <c r="AI97" i="8"/>
  <c r="AH94" i="8"/>
  <c r="AG40" i="8"/>
  <c r="J175" i="8"/>
  <c r="AH10" i="8"/>
  <c r="L64" i="8"/>
  <c r="M59" i="10"/>
  <c r="AK78" i="10"/>
  <c r="AE47" i="8"/>
  <c r="K60" i="10"/>
  <c r="AI162" i="8"/>
  <c r="K162" i="8"/>
  <c r="H147" i="8"/>
  <c r="AH158" i="8"/>
  <c r="H167" i="8"/>
  <c r="M41" i="8"/>
  <c r="AI164" i="8"/>
  <c r="G19" i="8"/>
  <c r="AF116" i="8"/>
  <c r="AF78" i="8"/>
  <c r="AF282" i="11"/>
  <c r="M65" i="10"/>
  <c r="G132" i="8"/>
  <c r="AF100" i="8"/>
  <c r="AI48" i="8"/>
  <c r="AE33" i="8"/>
  <c r="J23" i="8"/>
  <c r="G97" i="8"/>
  <c r="H16" i="8"/>
  <c r="K64" i="8"/>
  <c r="I142" i="8"/>
  <c r="M89" i="8"/>
  <c r="AG16" i="8"/>
  <c r="AJ180" i="8"/>
  <c r="M142" i="8"/>
  <c r="K177" i="8"/>
  <c r="J129" i="8"/>
  <c r="H137" i="8"/>
  <c r="AJ173" i="8"/>
  <c r="AE196" i="10"/>
  <c r="AK47" i="8"/>
  <c r="AI32" i="8"/>
  <c r="J32" i="8"/>
  <c r="AJ171" i="8"/>
  <c r="I124" i="8"/>
  <c r="H177" i="8"/>
  <c r="L66" i="11"/>
  <c r="I44" i="8"/>
  <c r="AG132" i="8"/>
  <c r="K132" i="8"/>
  <c r="AG104" i="8"/>
  <c r="AE137" i="8"/>
  <c r="AE21" i="8"/>
  <c r="H63" i="10"/>
  <c r="AI146" i="8"/>
  <c r="I131" i="8"/>
  <c r="K63" i="10"/>
  <c r="AK116" i="8"/>
  <c r="J59" i="10"/>
  <c r="AF71" i="10"/>
  <c r="M112" i="8"/>
  <c r="AI124" i="8"/>
  <c r="AF128" i="8"/>
  <c r="G99" i="8"/>
  <c r="AH78" i="8"/>
  <c r="AF109" i="8"/>
  <c r="I47" i="8"/>
  <c r="AF47" i="8"/>
  <c r="AK32" i="8"/>
  <c r="AK71" i="10"/>
  <c r="L47" i="8"/>
  <c r="M73" i="10"/>
  <c r="L73" i="10"/>
  <c r="G32" i="8"/>
  <c r="AE115" i="8"/>
  <c r="AI114" i="8"/>
  <c r="AJ82" i="8"/>
  <c r="AE82" i="8"/>
  <c r="AE147" i="8"/>
  <c r="AJ66" i="11"/>
  <c r="AF79" i="10"/>
  <c r="AE39" i="8"/>
  <c r="G184" i="8"/>
  <c r="G173" i="8"/>
  <c r="AI20" i="8"/>
  <c r="H180" i="8"/>
  <c r="H18" i="8"/>
  <c r="AH17" i="8"/>
  <c r="I157" i="8"/>
  <c r="K189" i="8"/>
  <c r="AK8" i="8"/>
  <c r="AI75" i="10"/>
  <c r="AF73" i="10"/>
  <c r="I11" i="8"/>
  <c r="M21" i="8"/>
  <c r="M40" i="8"/>
  <c r="K18" i="8"/>
  <c r="AI121" i="8"/>
  <c r="AH133" i="8"/>
  <c r="J105" i="8"/>
  <c r="AG77" i="10"/>
  <c r="AH38" i="11"/>
  <c r="AJ60" i="11"/>
  <c r="L32" i="8"/>
  <c r="M77" i="10"/>
  <c r="AE32" i="8"/>
  <c r="AH32" i="8"/>
  <c r="AI85" i="8"/>
  <c r="AF108" i="8"/>
  <c r="K139" i="8"/>
  <c r="J63" i="10"/>
  <c r="K94" i="8"/>
  <c r="AI118" i="8"/>
  <c r="AE15" i="8"/>
  <c r="AK161" i="8"/>
  <c r="AH69" i="8"/>
  <c r="AE96" i="8"/>
  <c r="AJ71" i="10"/>
  <c r="L79" i="10"/>
  <c r="L65" i="10"/>
  <c r="L59" i="10"/>
  <c r="AH47" i="8"/>
  <c r="H288" i="13"/>
  <c r="AF288" i="13"/>
  <c r="H213" i="11"/>
  <c r="K213" i="11"/>
  <c r="J213" i="11"/>
  <c r="G213" i="11"/>
  <c r="I213" i="11"/>
  <c r="T15" i="10" a="1"/>
  <c r="Y86" i="11" a="1"/>
  <c r="Y82" i="11" a="1"/>
  <c r="Y92" i="12" a="1"/>
  <c r="Y15" i="10" a="1"/>
  <c r="Y79" i="11" a="1"/>
  <c r="U42" i="12" a="1"/>
  <c r="Z77" i="11" a="1"/>
  <c r="Y59" i="11" a="1"/>
  <c r="Z41" i="12" a="1"/>
  <c r="U15" i="10" a="1"/>
  <c r="Z15" i="10" a="1"/>
  <c r="U289" i="12" a="1"/>
  <c r="Z82" i="12" a="1"/>
  <c r="Y65" i="11" a="1"/>
  <c r="Y83" i="11" a="1"/>
  <c r="Y75" i="11" a="1"/>
  <c r="U41" i="12" a="1"/>
  <c r="W36" i="10" a="1"/>
  <c r="Z59" i="11" a="1"/>
  <c r="Z75" i="11" a="1"/>
  <c r="V41" i="12" a="1"/>
  <c r="Z81" i="11" a="1"/>
  <c r="Z36" i="10" a="1"/>
  <c r="Z86" i="11" a="1"/>
  <c r="X36" i="10" a="1"/>
  <c r="X41" i="12" a="1"/>
  <c r="Z65" i="11" a="1"/>
  <c r="X60" i="11" a="1"/>
  <c r="Y64" i="12" a="1"/>
  <c r="Z86" i="12" a="1"/>
  <c r="Y36" i="10" a="1"/>
  <c r="U217" i="12" a="1"/>
  <c r="V15" i="10" a="1"/>
  <c r="W41" i="12" a="1"/>
  <c r="T210" i="11" a="1"/>
  <c r="T36" i="10" a="1"/>
  <c r="Y77" i="11" a="1"/>
  <c r="Y41" i="12" a="1"/>
  <c r="W15" i="10" a="1"/>
  <c r="Y73" i="12" a="1"/>
  <c r="Z82" i="11" a="1"/>
  <c r="Y70" i="12" a="1"/>
  <c r="T41" i="12" a="1"/>
  <c r="X15" i="10" a="1"/>
  <c r="V36" i="10" a="1"/>
  <c r="V36" i="10" l="1"/>
  <c r="X15" i="10"/>
  <c r="T41" i="12"/>
  <c r="Y70" i="12"/>
  <c r="Z82" i="11"/>
  <c r="Y73" i="12"/>
  <c r="W15" i="10"/>
  <c r="Y41" i="12"/>
  <c r="Y77" i="11"/>
  <c r="T36" i="10"/>
  <c r="T210" i="11"/>
  <c r="W41" i="12"/>
  <c r="V15" i="10"/>
  <c r="U217" i="12"/>
  <c r="Y36" i="10"/>
  <c r="Z86" i="12"/>
  <c r="Y64" i="12"/>
  <c r="X60" i="11"/>
  <c r="Z65" i="11"/>
  <c r="X41" i="12"/>
  <c r="X36" i="10"/>
  <c r="Z86" i="11"/>
  <c r="Z36" i="10"/>
  <c r="Z81" i="11"/>
  <c r="V41" i="12"/>
  <c r="Z75" i="11"/>
  <c r="Z59" i="11"/>
  <c r="W36" i="10"/>
  <c r="U41" i="12"/>
  <c r="Y75" i="11"/>
  <c r="Y83" i="11"/>
  <c r="Y65" i="11"/>
  <c r="Z82" i="12"/>
  <c r="U289" i="12"/>
  <c r="H289" i="12" s="1"/>
  <c r="Z15" i="10"/>
  <c r="U15" i="10"/>
  <c r="Z41" i="12"/>
  <c r="Y59" i="11"/>
  <c r="Z77" i="11"/>
  <c r="U42" i="12"/>
  <c r="Y79" i="11"/>
  <c r="Y15" i="10"/>
  <c r="Y92" i="12"/>
  <c r="Y82" i="11"/>
  <c r="Y86" i="11"/>
  <c r="T15" i="10"/>
  <c r="I32" i="8"/>
  <c r="AI184" i="8"/>
  <c r="K184" i="8"/>
  <c r="J71" i="10"/>
  <c r="J37" i="8"/>
  <c r="AJ124" i="8"/>
  <c r="L143" i="8"/>
  <c r="I103" i="8"/>
  <c r="AG48" i="8"/>
  <c r="AK30" i="8"/>
  <c r="AK40" i="10"/>
  <c r="AE38" i="11"/>
  <c r="M78" i="10"/>
  <c r="AJ70" i="11"/>
  <c r="AF132" i="8"/>
  <c r="H132" i="8"/>
  <c r="AG88" i="8"/>
  <c r="I88" i="8"/>
  <c r="AG162" i="8"/>
  <c r="I162" i="8"/>
  <c r="L96" i="8"/>
  <c r="AJ96" i="8"/>
  <c r="J47" i="8"/>
  <c r="L38" i="11"/>
  <c r="AH107" i="8"/>
  <c r="J107" i="8"/>
  <c r="AF102" i="8"/>
  <c r="H102" i="8"/>
  <c r="AF112" i="8"/>
  <c r="H112" i="8"/>
  <c r="H82" i="8"/>
  <c r="AF82" i="8"/>
  <c r="AG52" i="8"/>
  <c r="I52" i="8"/>
  <c r="J24" i="8"/>
  <c r="AH24" i="8"/>
  <c r="AJ85" i="8"/>
  <c r="K106" i="8"/>
  <c r="AE158" i="8"/>
  <c r="AJ15" i="8"/>
  <c r="I105" i="8"/>
  <c r="J64" i="8"/>
  <c r="J124" i="8"/>
  <c r="AE48" i="8"/>
  <c r="AH95" i="8"/>
  <c r="AI21" i="8"/>
  <c r="M84" i="8"/>
  <c r="K154" i="8"/>
  <c r="AI154" i="8"/>
  <c r="AF133" i="8"/>
  <c r="H133" i="8"/>
  <c r="AJ73" i="10"/>
  <c r="AE20" i="8"/>
  <c r="G20" i="8"/>
  <c r="AJ87" i="8"/>
  <c r="L87" i="8"/>
  <c r="G196" i="10"/>
  <c r="J38" i="11"/>
  <c r="AG47" i="8"/>
  <c r="I143" i="8"/>
  <c r="AG143" i="8"/>
  <c r="K33" i="8"/>
  <c r="AI33" i="8"/>
  <c r="AI120" i="8"/>
  <c r="K120" i="8"/>
  <c r="AE86" i="8"/>
  <c r="G86" i="8"/>
  <c r="AG123" i="8"/>
  <c r="I123" i="8"/>
  <c r="L91" i="8"/>
  <c r="AH110" i="8"/>
  <c r="AJ32" i="8"/>
  <c r="AK83" i="11"/>
  <c r="L60" i="11"/>
  <c r="AI60" i="10"/>
  <c r="AK65" i="10"/>
  <c r="AH81" i="10"/>
  <c r="J81" i="10"/>
  <c r="K38" i="11"/>
  <c r="AI38" i="11"/>
  <c r="K32" i="8"/>
  <c r="AK81" i="10"/>
  <c r="AG115" i="8"/>
  <c r="I115" i="8"/>
  <c r="M32" i="8"/>
  <c r="K30" i="8"/>
  <c r="AI30" i="8"/>
  <c r="G171" i="8"/>
  <c r="AE171" i="8"/>
  <c r="AK23" i="8"/>
  <c r="M23" i="8"/>
  <c r="AK77" i="10"/>
  <c r="AJ62" i="8"/>
  <c r="L62" i="8"/>
  <c r="AF161" i="8"/>
  <c r="H161" i="8"/>
  <c r="I38" i="11"/>
  <c r="AH161" i="8"/>
  <c r="J161" i="8"/>
  <c r="K100" i="8"/>
  <c r="AI100" i="8"/>
  <c r="G116" i="8"/>
  <c r="AE116" i="8"/>
  <c r="M71" i="10"/>
  <c r="AF15" i="8"/>
  <c r="AH130" i="8"/>
  <c r="AK119" i="8"/>
  <c r="M42" i="8"/>
  <c r="AI144" i="8"/>
  <c r="AE42" i="8"/>
  <c r="J139" i="8"/>
  <c r="I106" i="8"/>
  <c r="L42" i="8"/>
  <c r="I29" i="8"/>
  <c r="K178" i="8"/>
  <c r="M44" i="8"/>
  <c r="AF114" i="8"/>
  <c r="I144" i="8"/>
  <c r="AF38" i="8"/>
  <c r="I189" i="8"/>
  <c r="AJ90" i="8"/>
  <c r="AK64" i="8"/>
  <c r="I139" i="8"/>
  <c r="M132" i="8"/>
  <c r="AF64" i="8"/>
  <c r="AI84" i="8"/>
  <c r="AG158" i="8"/>
  <c r="K119" i="8"/>
  <c r="AG151" i="8"/>
  <c r="I146" i="8"/>
  <c r="AK86" i="8"/>
  <c r="J91" i="8"/>
  <c r="K115" i="8"/>
  <c r="AH104" i="8"/>
  <c r="AF162" i="8"/>
  <c r="I13" i="8"/>
  <c r="G142" i="8"/>
  <c r="AK59" i="10"/>
  <c r="G100" i="8"/>
  <c r="AE100" i="8"/>
  <c r="AJ133" i="8"/>
  <c r="L133" i="8"/>
  <c r="AF38" i="11"/>
  <c r="AG62" i="8"/>
  <c r="I62" i="8"/>
  <c r="AG66" i="10"/>
  <c r="I66" i="10"/>
  <c r="AI105" i="8"/>
  <c r="K105" i="8"/>
  <c r="AI133" i="8"/>
  <c r="K133" i="8"/>
  <c r="AF99" i="8"/>
  <c r="H99" i="8"/>
  <c r="I147" i="8"/>
  <c r="AJ8" i="8"/>
  <c r="AK151" i="8"/>
  <c r="L71" i="10"/>
  <c r="AJ79" i="10"/>
  <c r="AJ65" i="10"/>
  <c r="M79" i="11"/>
  <c r="H282" i="11"/>
  <c r="M47" i="8"/>
  <c r="H47" i="8"/>
  <c r="M38" i="11"/>
  <c r="H123" i="8"/>
  <c r="AF123" i="8"/>
  <c r="J77" i="10"/>
  <c r="AH77" i="10"/>
  <c r="K89" i="8"/>
  <c r="AI89" i="8"/>
  <c r="AG69" i="8"/>
  <c r="I69" i="8"/>
  <c r="AF95" i="8"/>
  <c r="H95" i="8"/>
  <c r="AE180" i="8"/>
  <c r="G180" i="8"/>
  <c r="AI23" i="8"/>
  <c r="K23" i="8"/>
  <c r="G128" i="8"/>
  <c r="AE128" i="8"/>
  <c r="M154" i="8"/>
  <c r="AK154" i="8"/>
  <c r="AF169" i="8"/>
  <c r="H169" i="8"/>
  <c r="AI143" i="8"/>
  <c r="K143" i="8"/>
  <c r="AG78" i="8"/>
  <c r="I78" i="8"/>
  <c r="G84" i="8"/>
  <c r="AG32" i="8"/>
  <c r="AI47" i="8"/>
  <c r="M133" i="8"/>
  <c r="AE109" i="8"/>
  <c r="AK19" i="8"/>
  <c r="M18" i="8"/>
  <c r="AH112" i="8"/>
  <c r="AH144" i="8"/>
  <c r="L13" i="8"/>
  <c r="J113" i="8"/>
  <c r="AG87" i="8"/>
  <c r="AH143" i="8"/>
  <c r="AG128" i="8"/>
  <c r="L126" i="8"/>
  <c r="AJ59" i="10"/>
  <c r="AF144" i="8"/>
  <c r="H144" i="8"/>
  <c r="G113" i="8"/>
  <c r="AE113" i="8"/>
  <c r="AK73" i="10"/>
  <c r="AF154" i="8"/>
  <c r="H154" i="8"/>
  <c r="H39" i="11"/>
  <c r="AF39" i="11"/>
  <c r="L30" i="8"/>
  <c r="AJ30" i="8"/>
  <c r="AH40" i="8"/>
  <c r="J40" i="8"/>
  <c r="AH97" i="8"/>
  <c r="J97" i="8"/>
  <c r="G139" i="8"/>
  <c r="AE139" i="8"/>
  <c r="L75" i="10"/>
  <c r="AG176" i="8"/>
  <c r="I176" i="8"/>
  <c r="AE144" i="8"/>
  <c r="G144" i="8"/>
  <c r="G94" i="8"/>
  <c r="AE94" i="8"/>
  <c r="M130" i="8"/>
  <c r="AK130" i="8"/>
  <c r="AG108" i="8"/>
  <c r="I108" i="8"/>
  <c r="AJ47" i="8"/>
  <c r="L89" i="11"/>
  <c r="AJ78" i="10"/>
  <c r="AJ81" i="10"/>
  <c r="AE189" i="8"/>
  <c r="G189" i="8"/>
  <c r="AH146" i="8"/>
  <c r="J146" i="8"/>
  <c r="AF170" i="8"/>
  <c r="AI123" i="8"/>
  <c r="G133" i="8"/>
  <c r="AH67" i="10"/>
  <c r="K47" i="8"/>
  <c r="M189" i="8"/>
  <c r="I167" i="8"/>
  <c r="AI52" i="8"/>
  <c r="AK97" i="8"/>
  <c r="G59" i="10"/>
  <c r="I39" i="8"/>
  <c r="AE135" i="8"/>
  <c r="I133" i="8"/>
  <c r="AH16" i="8"/>
  <c r="G73" i="10"/>
  <c r="AH173" i="8"/>
  <c r="L78" i="10"/>
  <c r="G65" i="10"/>
  <c r="AE65" i="10"/>
  <c r="AG42" i="8"/>
  <c r="I42" i="8"/>
  <c r="AE66" i="10"/>
  <c r="G66" i="10"/>
  <c r="AF44" i="8"/>
  <c r="H44" i="8"/>
  <c r="G162" i="8"/>
  <c r="AE162" i="8"/>
  <c r="I100" i="8"/>
  <c r="AG100" i="8"/>
  <c r="AI131" i="8"/>
  <c r="K131" i="8"/>
  <c r="AE161" i="8"/>
  <c r="G161" i="8"/>
  <c r="G13" i="8"/>
  <c r="AE13" i="8"/>
  <c r="AF92" i="8"/>
  <c r="H92" i="8"/>
  <c r="G47" i="8"/>
  <c r="I141" i="8"/>
  <c r="AG141" i="8"/>
  <c r="G85" i="8"/>
  <c r="AE85" i="8"/>
  <c r="AE210" i="11"/>
  <c r="G41" i="12"/>
  <c r="I41" i="12" s="1"/>
  <c r="K41" i="12" s="1"/>
  <c r="M41" i="12" s="1"/>
  <c r="H217" i="12"/>
  <c r="J217" i="12" s="1"/>
  <c r="L217" i="12" s="1"/>
  <c r="L77" i="11"/>
  <c r="L82" i="11"/>
  <c r="L92" i="12"/>
  <c r="AJ86" i="11"/>
  <c r="AK65" i="11"/>
  <c r="L65" i="11"/>
  <c r="AK82" i="11"/>
  <c r="H42" i="12"/>
  <c r="AJ59" i="11"/>
  <c r="AF289" i="12"/>
  <c r="AK81" i="11"/>
  <c r="AK82" i="12"/>
  <c r="K60" i="11"/>
  <c r="AJ83" i="11"/>
  <c r="AK75" i="11"/>
  <c r="AK77" i="11"/>
  <c r="L79" i="11"/>
  <c r="AJ75" i="11"/>
  <c r="M86" i="11"/>
  <c r="AK59" i="11"/>
  <c r="L70" i="12"/>
  <c r="AJ73" i="12"/>
  <c r="M86" i="12"/>
  <c r="G210" i="11"/>
  <c r="AJ15" i="10"/>
  <c r="AG15" i="10"/>
  <c r="K15" i="10"/>
  <c r="J15" i="10"/>
  <c r="AH36" i="10"/>
  <c r="G15" i="10"/>
  <c r="AG41" i="12"/>
  <c r="AJ36" i="10"/>
  <c r="AK36" i="10"/>
  <c r="K36" i="10"/>
  <c r="G36" i="10"/>
  <c r="M15" i="10"/>
  <c r="AI15" i="10"/>
  <c r="AF41" i="12"/>
  <c r="I36" i="10"/>
  <c r="AF15" i="10"/>
  <c r="AF213" i="11"/>
  <c r="AE213" i="11"/>
  <c r="AH213" i="11"/>
  <c r="AI213" i="11"/>
  <c r="AG213" i="11"/>
  <c r="V39" i="11" a="1"/>
  <c r="Y80" i="12" a="1"/>
  <c r="Y64" i="13" a="1"/>
  <c r="V41" i="13" a="1"/>
  <c r="Z82" i="13" a="1"/>
  <c r="Y82" i="12" a="1"/>
  <c r="X16" i="11" a="1"/>
  <c r="T39" i="11" a="1"/>
  <c r="X64" i="12" a="1"/>
  <c r="Z78" i="12" a="1"/>
  <c r="Y16" i="11" a="1"/>
  <c r="T41" i="13" a="1"/>
  <c r="T217" i="12" a="1"/>
  <c r="Z69" i="12" a="1"/>
  <c r="Z63" i="12" a="1"/>
  <c r="Z16" i="11" a="1"/>
  <c r="Y92" i="13" a="1"/>
  <c r="Y70" i="13" a="1"/>
  <c r="W41" i="13" a="1"/>
  <c r="X41" i="13" a="1"/>
  <c r="W39" i="11" a="1"/>
  <c r="U16" i="11" a="1"/>
  <c r="Y85" i="12" a="1"/>
  <c r="Z85" i="12" a="1"/>
  <c r="V16" i="11" a="1"/>
  <c r="X39" i="11" a="1"/>
  <c r="U41" i="13" a="1"/>
  <c r="Z41" i="13" a="1"/>
  <c r="Y89" i="12" a="1"/>
  <c r="Y73" i="13" a="1"/>
  <c r="U216" i="13" a="1"/>
  <c r="Z89" i="12" a="1"/>
  <c r="Y78" i="12" a="1"/>
  <c r="Y63" i="12" a="1"/>
  <c r="T16" i="11" a="1"/>
  <c r="W16" i="11" a="1"/>
  <c r="Y39" i="11" a="1"/>
  <c r="Z39" i="11" a="1"/>
  <c r="Y86" i="12" a="1"/>
  <c r="Z80" i="12" a="1"/>
  <c r="Y41" i="13" a="1"/>
  <c r="Z86" i="13" a="1"/>
  <c r="Z84" i="12" a="1"/>
  <c r="Y69" i="12" a="1"/>
  <c r="U42" i="13" a="1"/>
  <c r="U42" i="13" l="1"/>
  <c r="AF42" i="13" s="1"/>
  <c r="Y69" i="12"/>
  <c r="Z84" i="12"/>
  <c r="Z86" i="13"/>
  <c r="AK86" i="13" s="1"/>
  <c r="Y41" i="13"/>
  <c r="AJ41" i="13" s="1"/>
  <c r="Z80" i="12"/>
  <c r="Y86" i="12"/>
  <c r="Z39" i="11"/>
  <c r="Y39" i="11"/>
  <c r="W16" i="11"/>
  <c r="T16" i="11"/>
  <c r="Y63" i="12"/>
  <c r="Y78" i="12"/>
  <c r="Z89" i="12"/>
  <c r="U216" i="13"/>
  <c r="AF216" i="13" s="1"/>
  <c r="Y73" i="13"/>
  <c r="AJ73" i="13" s="1"/>
  <c r="Y89" i="12"/>
  <c r="Z41" i="13"/>
  <c r="AK41" i="13" s="1"/>
  <c r="U41" i="13"/>
  <c r="AF41" i="13" s="1"/>
  <c r="X39" i="11"/>
  <c r="V16" i="11"/>
  <c r="Z85" i="12"/>
  <c r="Y85" i="12"/>
  <c r="U16" i="11"/>
  <c r="W39" i="11"/>
  <c r="X41" i="13"/>
  <c r="AI41" i="13" s="1"/>
  <c r="W41" i="13"/>
  <c r="AH41" i="13" s="1"/>
  <c r="Y70" i="13"/>
  <c r="AJ70" i="13" s="1"/>
  <c r="Y92" i="13"/>
  <c r="L92" i="13" s="1"/>
  <c r="Z16" i="11"/>
  <c r="Z63" i="12"/>
  <c r="Z69" i="12"/>
  <c r="T217" i="12"/>
  <c r="T41" i="13"/>
  <c r="AE41" i="13" s="1"/>
  <c r="Y16" i="11"/>
  <c r="Z78" i="12"/>
  <c r="X64" i="12"/>
  <c r="T39" i="11"/>
  <c r="X16" i="11"/>
  <c r="Y82" i="12"/>
  <c r="Z82" i="13"/>
  <c r="AK82" i="13" s="1"/>
  <c r="V41" i="13"/>
  <c r="AG41" i="13" s="1"/>
  <c r="Y64" i="13"/>
  <c r="AJ64" i="13" s="1"/>
  <c r="Y80" i="12"/>
  <c r="V39" i="11"/>
  <c r="AF42" i="12"/>
  <c r="AJ65" i="11"/>
  <c r="M81" i="11"/>
  <c r="AK86" i="12"/>
  <c r="AJ41" i="12"/>
  <c r="M77" i="11"/>
  <c r="L83" i="11"/>
  <c r="M36" i="10"/>
  <c r="L36" i="10"/>
  <c r="AH15" i="10"/>
  <c r="AE15" i="10"/>
  <c r="L59" i="11"/>
  <c r="L75" i="11"/>
  <c r="AK86" i="11"/>
  <c r="AF217" i="12"/>
  <c r="L73" i="12"/>
  <c r="L86" i="11"/>
  <c r="AK41" i="12"/>
  <c r="H41" i="12"/>
  <c r="J41" i="12" s="1"/>
  <c r="L41" i="12" s="1"/>
  <c r="AI36" i="10"/>
  <c r="I15" i="10"/>
  <c r="M82" i="11"/>
  <c r="AJ82" i="11"/>
  <c r="H15" i="10"/>
  <c r="J36" i="10"/>
  <c r="AI41" i="12"/>
  <c r="AH41" i="12"/>
  <c r="AJ70" i="12"/>
  <c r="AJ92" i="12"/>
  <c r="AK15" i="10"/>
  <c r="M59" i="11"/>
  <c r="M65" i="11"/>
  <c r="AE41" i="12"/>
  <c r="L15" i="10"/>
  <c r="M75" i="11"/>
  <c r="AI60" i="11"/>
  <c r="AE36" i="10"/>
  <c r="AJ79" i="11"/>
  <c r="M82" i="12"/>
  <c r="AJ64" i="12"/>
  <c r="AJ77" i="11"/>
  <c r="AG36" i="10"/>
  <c r="L82" i="12"/>
  <c r="AI64" i="12"/>
  <c r="M84" i="12"/>
  <c r="M69" i="12"/>
  <c r="L39" i="11"/>
  <c r="AJ63" i="12"/>
  <c r="AK80" i="12"/>
  <c r="AG16" i="11"/>
  <c r="AE217" i="12"/>
  <c r="L86" i="12"/>
  <c r="L69" i="12"/>
  <c r="H16" i="11"/>
  <c r="AK39" i="11"/>
  <c r="G16" i="11"/>
  <c r="AK89" i="12"/>
  <c r="J16" i="11"/>
  <c r="AJ92" i="13"/>
  <c r="M86" i="13"/>
  <c r="AK85" i="12"/>
  <c r="M16" i="11"/>
  <c r="AK78" i="12"/>
  <c r="J39" i="11"/>
  <c r="AJ78" i="12"/>
  <c r="L70" i="13"/>
  <c r="AE39" i="11"/>
  <c r="H42" i="13"/>
  <c r="L73" i="13"/>
  <c r="G41" i="13"/>
  <c r="I41" i="13" s="1"/>
  <c r="K41" i="13" s="1"/>
  <c r="L80" i="12"/>
  <c r="M82" i="13"/>
  <c r="K39" i="11"/>
  <c r="AJ89" i="12"/>
  <c r="AJ80" i="12"/>
  <c r="H41" i="13"/>
  <c r="J41" i="13" s="1"/>
  <c r="L41" i="13" s="1"/>
  <c r="L16" i="11"/>
  <c r="AG50" i="11"/>
  <c r="Y42" i="12" a="1"/>
  <c r="Y89" i="13" a="1"/>
  <c r="W42" i="12" a="1"/>
  <c r="T216" i="13" a="1"/>
  <c r="Y69" i="13" a="1"/>
  <c r="W19" i="12" a="1"/>
  <c r="Z84" i="13" a="1"/>
  <c r="T19" i="12" a="1"/>
  <c r="Y19" i="12" a="1"/>
  <c r="Y63" i="13" a="1"/>
  <c r="X42" i="12" a="1"/>
  <c r="Z78" i="13" a="1"/>
  <c r="Y80" i="13" a="1"/>
  <c r="Y78" i="13" a="1"/>
  <c r="V19" i="12" a="1"/>
  <c r="X64" i="13" a="1"/>
  <c r="V42" i="12" a="1"/>
  <c r="Z80" i="13" a="1"/>
  <c r="Z89" i="13" a="1"/>
  <c r="Z85" i="13" a="1"/>
  <c r="Z19" i="12" a="1"/>
  <c r="T42" i="12" a="1"/>
  <c r="Y86" i="13" a="1"/>
  <c r="Y85" i="13" a="1"/>
  <c r="Z63" i="13" a="1"/>
  <c r="X19" i="12" a="1"/>
  <c r="Z42" i="12" a="1"/>
  <c r="U19" i="12" a="1"/>
  <c r="Z69" i="13" a="1"/>
  <c r="Y82" i="13" a="1"/>
  <c r="Y82" i="13" l="1"/>
  <c r="AJ82" i="13" s="1"/>
  <c r="Z69" i="13"/>
  <c r="M69" i="13" s="1"/>
  <c r="U19" i="12"/>
  <c r="Z42" i="12"/>
  <c r="X19" i="12"/>
  <c r="Z63" i="13"/>
  <c r="AK63" i="13" s="1"/>
  <c r="Y85" i="13"/>
  <c r="AJ85" i="13" s="1"/>
  <c r="Y86" i="13"/>
  <c r="AJ86" i="13" s="1"/>
  <c r="T42" i="12"/>
  <c r="Z19" i="12"/>
  <c r="Z85" i="13"/>
  <c r="AK85" i="13" s="1"/>
  <c r="Z89" i="13"/>
  <c r="AK89" i="13" s="1"/>
  <c r="Z80" i="13"/>
  <c r="AK80" i="13" s="1"/>
  <c r="V42" i="12"/>
  <c r="X64" i="13"/>
  <c r="AI64" i="13" s="1"/>
  <c r="V19" i="12"/>
  <c r="Y78" i="13"/>
  <c r="L78" i="13" s="1"/>
  <c r="Y80" i="13"/>
  <c r="AJ80" i="13" s="1"/>
  <c r="Z78" i="13"/>
  <c r="AK78" i="13" s="1"/>
  <c r="X42" i="12"/>
  <c r="Y63" i="13"/>
  <c r="AJ63" i="13" s="1"/>
  <c r="Y19" i="12"/>
  <c r="T19" i="12"/>
  <c r="Z84" i="13"/>
  <c r="M84" i="13" s="1"/>
  <c r="W19" i="12"/>
  <c r="Y69" i="13"/>
  <c r="AJ69" i="13" s="1"/>
  <c r="T216" i="13"/>
  <c r="G216" i="13" s="1"/>
  <c r="I216" i="13" s="1"/>
  <c r="K216" i="13" s="1"/>
  <c r="M216" i="13" s="1"/>
  <c r="W42" i="12"/>
  <c r="Y89" i="13"/>
  <c r="L89" i="13" s="1"/>
  <c r="Y42" i="12"/>
  <c r="AJ82" i="12"/>
  <c r="AK69" i="12"/>
  <c r="AF16" i="11"/>
  <c r="M39" i="11"/>
  <c r="AI16" i="11"/>
  <c r="AK63" i="12"/>
  <c r="AJ85" i="12"/>
  <c r="AJ86" i="12"/>
  <c r="M41" i="13"/>
  <c r="M63" i="12"/>
  <c r="G39" i="11"/>
  <c r="AK16" i="11"/>
  <c r="M85" i="12"/>
  <c r="M89" i="12"/>
  <c r="M80" i="12"/>
  <c r="AG39" i="11"/>
  <c r="K64" i="12"/>
  <c r="M64" i="12" s="1"/>
  <c r="I16" i="11"/>
  <c r="L78" i="12"/>
  <c r="H216" i="13"/>
  <c r="J216" i="13" s="1"/>
  <c r="L216" i="13" s="1"/>
  <c r="M78" i="12"/>
  <c r="AI39" i="11"/>
  <c r="L63" i="12"/>
  <c r="L85" i="12"/>
  <c r="K16" i="11"/>
  <c r="AJ16" i="11"/>
  <c r="AE16" i="11"/>
  <c r="AK84" i="12"/>
  <c r="AH16" i="11"/>
  <c r="AJ69" i="12"/>
  <c r="I39" i="11"/>
  <c r="G217" i="12"/>
  <c r="I217" i="12" s="1"/>
  <c r="K217" i="12" s="1"/>
  <c r="M217" i="12" s="1"/>
  <c r="AH39" i="11"/>
  <c r="L89" i="12"/>
  <c r="AJ39" i="11"/>
  <c r="H19" i="12"/>
  <c r="AE216" i="13"/>
  <c r="AH42" i="12"/>
  <c r="M85" i="13"/>
  <c r="AJ78" i="13"/>
  <c r="M78" i="13"/>
  <c r="K64" i="13"/>
  <c r="M64" i="13" s="1"/>
  <c r="AE19" i="12"/>
  <c r="AK69" i="13"/>
  <c r="AE42" i="12"/>
  <c r="AK84" i="13"/>
  <c r="M80" i="13"/>
  <c r="L69" i="13"/>
  <c r="AJ89" i="13"/>
  <c r="M63" i="13"/>
  <c r="L63" i="13"/>
  <c r="L80" i="13"/>
  <c r="L86" i="13"/>
  <c r="L82" i="13"/>
  <c r="L85" i="13"/>
  <c r="M89" i="13"/>
  <c r="H57" i="11"/>
  <c r="AF57" i="11"/>
  <c r="AH57" i="11"/>
  <c r="J57" i="11"/>
  <c r="AF50" i="11"/>
  <c r="H50" i="11"/>
  <c r="L50" i="11"/>
  <c r="AJ50" i="11"/>
  <c r="AK50" i="11"/>
  <c r="M50" i="11"/>
  <c r="AE50" i="11"/>
  <c r="G50" i="11"/>
  <c r="I57" i="11"/>
  <c r="AG57" i="11"/>
  <c r="K57" i="11"/>
  <c r="AI57" i="11"/>
  <c r="I50" i="11"/>
  <c r="AH50" i="11"/>
  <c r="J50" i="11"/>
  <c r="AI50" i="11"/>
  <c r="K50" i="11"/>
  <c r="T42" i="13" a="1"/>
  <c r="Z19" i="13" a="1"/>
  <c r="U19" i="13" a="1"/>
  <c r="Z42" i="13" a="1"/>
  <c r="X42" i="13" a="1"/>
  <c r="W42" i="13" a="1"/>
  <c r="X19" i="13" a="1"/>
  <c r="V42" i="13" a="1"/>
  <c r="Y42" i="13" a="1"/>
  <c r="Y19" i="13" a="1"/>
  <c r="T19" i="13" a="1"/>
  <c r="W19" i="13" a="1"/>
  <c r="V19" i="13" a="1"/>
  <c r="V19" i="13" l="1"/>
  <c r="AG19" i="13" s="1"/>
  <c r="W19" i="13"/>
  <c r="AH19" i="13" s="1"/>
  <c r="T19" i="13"/>
  <c r="AE19" i="13" s="1"/>
  <c r="Y19" i="13"/>
  <c r="AJ19" i="13" s="1"/>
  <c r="Y42" i="13"/>
  <c r="AJ42" i="13" s="1"/>
  <c r="V42" i="13"/>
  <c r="AG42" i="13" s="1"/>
  <c r="X19" i="13"/>
  <c r="AI19" i="13" s="1"/>
  <c r="W42" i="13"/>
  <c r="AH42" i="13" s="1"/>
  <c r="X42" i="13"/>
  <c r="AI42" i="13" s="1"/>
  <c r="Z42" i="13"/>
  <c r="AK42" i="13" s="1"/>
  <c r="U19" i="13"/>
  <c r="H19" i="13" s="1"/>
  <c r="Z19" i="13"/>
  <c r="AK19" i="13" s="1"/>
  <c r="T42" i="13"/>
  <c r="AE42" i="13" s="1"/>
  <c r="AG19" i="12"/>
  <c r="AH19" i="12"/>
  <c r="G19" i="12"/>
  <c r="I19" i="12" s="1"/>
  <c r="K19" i="12" s="1"/>
  <c r="M19" i="12" s="1"/>
  <c r="AJ19" i="12"/>
  <c r="AJ42" i="12"/>
  <c r="AG42" i="12"/>
  <c r="AI19" i="12"/>
  <c r="J19" i="12"/>
  <c r="L19" i="12" s="1"/>
  <c r="J42" i="12"/>
  <c r="L42" i="12" s="1"/>
  <c r="AI42" i="12"/>
  <c r="AK42" i="12"/>
  <c r="AF19" i="12"/>
  <c r="AK19" i="12"/>
  <c r="G42" i="12"/>
  <c r="I42" i="12" s="1"/>
  <c r="K42" i="12" s="1"/>
  <c r="M42" i="12" s="1"/>
  <c r="AF19" i="13"/>
  <c r="G42" i="13"/>
  <c r="I42" i="13" s="1"/>
  <c r="K42" i="13" s="1"/>
  <c r="M42" i="13" s="1"/>
  <c r="G19" i="13"/>
  <c r="I19" i="13" s="1"/>
  <c r="K19" i="13" s="1"/>
  <c r="M19" i="13" s="1"/>
  <c r="J19" i="13"/>
  <c r="L19" i="13" s="1"/>
  <c r="L57" i="11"/>
  <c r="AJ57" i="11"/>
  <c r="J42" i="13" l="1"/>
  <c r="L42" i="13" s="1"/>
  <c r="AH104" i="11"/>
  <c r="J104" i="11"/>
  <c r="AF104" i="11"/>
  <c r="H104" i="11"/>
  <c r="K104" i="11"/>
  <c r="AI104" i="11"/>
  <c r="L104" i="11"/>
  <c r="AJ104" i="11"/>
  <c r="AG104" i="11"/>
  <c r="I104" i="11"/>
  <c r="M104" i="11"/>
  <c r="AK104" i="11"/>
  <c r="G104" i="11"/>
  <c r="AE104" i="11"/>
  <c r="AG11" i="12" l="1"/>
  <c r="AI11" i="12"/>
  <c r="AJ11" i="12"/>
  <c r="AK11" i="12"/>
  <c r="AH11" i="12"/>
  <c r="AF11" i="12" l="1"/>
  <c r="H11" i="12"/>
  <c r="J11" i="12" s="1"/>
  <c r="L11" i="12" s="1"/>
  <c r="AE11" i="12"/>
  <c r="G11" i="12"/>
  <c r="I11" i="12" s="1"/>
  <c r="K11" i="12" s="1"/>
  <c r="M11" i="12" s="1"/>
  <c r="AH25" i="12" l="1"/>
  <c r="AK25" i="12"/>
  <c r="AF25" i="12"/>
  <c r="AI25" i="12"/>
  <c r="AE25" i="12"/>
  <c r="AG25" i="12"/>
  <c r="AJ25" i="12"/>
  <c r="H25" i="12"/>
  <c r="J25" i="12" s="1"/>
  <c r="L25" i="12" s="1"/>
  <c r="G25" i="12" l="1"/>
  <c r="I25" i="12" s="1"/>
  <c r="K25" i="12" s="1"/>
  <c r="M25" i="12" s="1"/>
  <c r="AJ138" i="12" l="1"/>
  <c r="AI138" i="12"/>
  <c r="AK138" i="12"/>
  <c r="AG138" i="12"/>
  <c r="AH138" i="12"/>
  <c r="AF138" i="12" l="1"/>
  <c r="H138" i="12"/>
  <c r="J138" i="12" s="1"/>
  <c r="L138" i="12" s="1"/>
  <c r="AE138" i="12"/>
  <c r="G138" i="12"/>
  <c r="I138" i="12" s="1"/>
  <c r="K138" i="12" s="1"/>
  <c r="M138" i="12" s="1"/>
  <c r="AK194" i="12" l="1"/>
  <c r="AI194" i="12" l="1"/>
  <c r="AH194" i="12"/>
  <c r="AG194" i="12"/>
  <c r="AJ194" i="12"/>
  <c r="AF194" i="12" l="1"/>
  <c r="H194" i="12"/>
  <c r="J194" i="12" s="1"/>
  <c r="L194" i="12" s="1"/>
  <c r="AE194" i="12"/>
  <c r="G194" i="12"/>
  <c r="I194" i="12" s="1"/>
  <c r="K194" i="12" s="1"/>
  <c r="M194" i="12" s="1"/>
  <c r="AJ214" i="12" l="1"/>
  <c r="AK214" i="12"/>
  <c r="AH214" i="12"/>
  <c r="AG214" i="12"/>
  <c r="AI214" i="12"/>
  <c r="G214" i="12" l="1"/>
  <c r="I214" i="12" s="1"/>
  <c r="K214" i="12" s="1"/>
  <c r="M214" i="12" s="1"/>
  <c r="AE214" i="12"/>
  <c r="H214" i="12"/>
  <c r="J214" i="12" s="1"/>
  <c r="L214" i="12" s="1"/>
  <c r="AF214" i="12"/>
  <c r="AK48" i="12" l="1"/>
  <c r="AH48" i="12" l="1"/>
  <c r="AG48" i="12"/>
  <c r="AI48" i="12"/>
  <c r="AJ48" i="12"/>
  <c r="AF48" i="12" l="1"/>
  <c r="H48" i="12"/>
  <c r="J48" i="12" s="1"/>
  <c r="L48" i="12" s="1"/>
  <c r="AE48" i="12"/>
  <c r="G48" i="12"/>
  <c r="I48" i="12" s="1"/>
  <c r="K48" i="12" s="1"/>
  <c r="M48" i="12" s="1"/>
  <c r="AK12" i="12" l="1"/>
  <c r="AG12" i="12"/>
  <c r="AH12" i="12"/>
  <c r="AI12" i="12"/>
  <c r="AJ12" i="12"/>
  <c r="AE12" i="12" l="1"/>
  <c r="AF12" i="12"/>
  <c r="AH220" i="12" l="1"/>
  <c r="AG220" i="12"/>
  <c r="H220" i="12"/>
  <c r="J220" i="12" s="1"/>
  <c r="AF220" i="12"/>
  <c r="G220" i="12"/>
  <c r="I220" i="12" s="1"/>
  <c r="K220" i="12" s="1"/>
  <c r="AE220" i="12"/>
  <c r="AI220" i="12"/>
  <c r="W48" i="10" a="1"/>
  <c r="W87" i="7" a="1"/>
  <c r="V111" i="10" a="1"/>
  <c r="X109" i="7" a="1"/>
  <c r="T99" i="7" a="1"/>
  <c r="W22" i="7" a="1"/>
  <c r="W124" i="10" a="1"/>
  <c r="Z105" i="7" a="1"/>
  <c r="Y184" i="10" a="1"/>
  <c r="Y16" i="7" a="1"/>
  <c r="X48" i="10" a="1"/>
  <c r="U29" i="7" a="1"/>
  <c r="X56" i="10" a="1"/>
  <c r="V105" i="7" a="1"/>
  <c r="W198" i="10" a="1"/>
  <c r="V104" i="7" a="1"/>
  <c r="V104" i="10" a="1"/>
  <c r="W70" i="9" a="1"/>
  <c r="W179" i="10" a="1"/>
  <c r="Z166" i="10" a="1"/>
  <c r="V13" i="10" a="1"/>
  <c r="X133" i="7" a="1"/>
  <c r="T153" i="7" a="1"/>
  <c r="X19" i="10" a="1"/>
  <c r="X37" i="7" a="1"/>
  <c r="U40" i="10" a="1"/>
  <c r="V139" i="10" a="1"/>
  <c r="X171" i="7" a="1"/>
  <c r="U80" i="10" a="1"/>
  <c r="T138" i="7" a="1"/>
  <c r="Y127" i="10" a="1"/>
  <c r="Y162" i="7" a="1"/>
  <c r="U78" i="7" a="1"/>
  <c r="Z78" i="7" a="1"/>
  <c r="U93" i="7" a="1"/>
  <c r="W125" i="7" a="1"/>
  <c r="X138" i="7" a="1"/>
  <c r="X158" i="10" a="1"/>
  <c r="T9" i="7" a="1"/>
  <c r="Y13" i="7" a="1"/>
  <c r="V67" i="9" a="1"/>
  <c r="V60" i="9" a="1"/>
  <c r="W80" i="10" a="1"/>
  <c r="T135" i="10" a="1"/>
  <c r="X69" i="9" a="1"/>
  <c r="T191" i="10" a="1"/>
  <c r="V59" i="7" a="1"/>
  <c r="Y10" i="10" a="1"/>
  <c r="U185" i="10" a="1"/>
  <c r="X77" i="7" a="1"/>
  <c r="Y72" i="10" a="1"/>
  <c r="X68" i="9" a="1"/>
  <c r="X94" i="10" a="1"/>
  <c r="U43" i="7" a="1"/>
  <c r="Z125" i="7" a="1"/>
  <c r="W134" i="10" a="1"/>
  <c r="Y97" i="10" a="1"/>
  <c r="W73" i="7" a="1"/>
  <c r="W99" i="10" a="1"/>
  <c r="T47" i="10" a="1"/>
  <c r="W94" i="7" a="1"/>
  <c r="V56" i="10" a="1"/>
  <c r="V118" i="10" a="1"/>
  <c r="Y190" i="10" a="1"/>
  <c r="T177" i="10" a="1"/>
  <c r="Y118" i="7" a="1"/>
  <c r="Z115" i="7" a="1"/>
  <c r="Z41" i="10" a="1"/>
  <c r="Z162" i="7" a="1"/>
  <c r="Y36" i="7" a="1"/>
  <c r="V144" i="10" a="1"/>
  <c r="W70" i="7" a="1"/>
  <c r="T185" i="10" a="1"/>
  <c r="X169" i="7" a="1"/>
  <c r="U21" i="7" a="1"/>
  <c r="X122" i="10" a="1"/>
  <c r="V32" i="10" a="1"/>
  <c r="Y20" i="7" a="1"/>
  <c r="Y167" i="10" a="1"/>
  <c r="Z89" i="7" a="1"/>
  <c r="T75" i="7" a="1"/>
  <c r="Z72" i="11" a="1"/>
  <c r="T35" i="7" a="1"/>
  <c r="T175" i="10" a="1"/>
  <c r="X86" i="7" a="1"/>
  <c r="W128" i="7" a="1"/>
  <c r="V133" i="10" a="1"/>
  <c r="T111" i="10" a="1"/>
  <c r="V142" i="7" a="1"/>
  <c r="Y51" i="9" a="1"/>
  <c r="X167" i="10" a="1"/>
  <c r="Y129" i="10" a="1"/>
  <c r="Y37" i="10" a="1"/>
  <c r="Y96" i="7" a="1"/>
  <c r="T37" i="10" a="1"/>
  <c r="X58" i="7" a="1"/>
  <c r="W121" i="7" a="1"/>
  <c r="W153" i="10" a="1"/>
  <c r="Z158" i="10" a="1"/>
  <c r="Y176" i="10" a="1"/>
  <c r="V160" i="7" a="1"/>
  <c r="W93" i="7" a="1"/>
  <c r="W148" i="10" a="1"/>
  <c r="Z20" i="7" a="1"/>
  <c r="V153" i="10" a="1"/>
  <c r="W18" i="10" a="1"/>
  <c r="X161" i="10" a="1"/>
  <c r="U122" i="7" a="1"/>
  <c r="Z56" i="7" a="1"/>
  <c r="V115" i="10" a="1"/>
  <c r="Z177" i="10" a="1"/>
  <c r="W66" i="7" a="1"/>
  <c r="V10" i="10" a="1"/>
  <c r="T20" i="10" a="1"/>
  <c r="V25" i="7" a="1"/>
  <c r="Y81" i="7" a="1"/>
  <c r="V41" i="7" a="1"/>
  <c r="W136" i="7" a="1"/>
  <c r="V28" i="11" a="1"/>
  <c r="X27" i="7" a="1"/>
  <c r="W166" i="10" a="1"/>
  <c r="Z90" i="7" a="1"/>
  <c r="V115" i="7" a="1"/>
  <c r="W129" i="7" a="1"/>
  <c r="Z82" i="7" a="1"/>
  <c r="T39" i="10" a="1"/>
  <c r="X65" i="7" a="1"/>
  <c r="V179" i="10" a="1"/>
  <c r="X115" i="10" a="1"/>
  <c r="V53" i="9" a="1"/>
  <c r="U106" i="10" a="1"/>
  <c r="T54" i="7" a="1"/>
  <c r="T10" i="7" a="1"/>
  <c r="T133" i="7" a="1"/>
  <c r="W13" i="7" a="1"/>
  <c r="Y72" i="9" a="1"/>
  <c r="U146" i="7" a="1"/>
  <c r="W77" i="7" a="1"/>
  <c r="U182" i="10" a="1"/>
  <c r="X147" i="7" a="1"/>
  <c r="U121" i="7" a="1"/>
  <c r="V81" i="7" a="1"/>
  <c r="T27" i="7" a="1"/>
  <c r="U177" i="10" a="1"/>
  <c r="W58" i="7" a="1"/>
  <c r="X169" i="10" a="1"/>
  <c r="W76" i="10" a="1"/>
  <c r="X148" i="7" a="1"/>
  <c r="Y157" i="7" a="1"/>
  <c r="T132" i="7" a="1"/>
  <c r="V121" i="10" a="1"/>
  <c r="W25" i="10" a="1"/>
  <c r="Z93" i="11" a="1"/>
  <c r="V145" i="7" a="1"/>
  <c r="X153" i="10" a="1"/>
  <c r="U118" i="7" a="1"/>
  <c r="Z164" i="9" a="1"/>
  <c r="T18" i="7" a="1"/>
  <c r="V49" i="10" a="1"/>
  <c r="Z137" i="10" a="1"/>
  <c r="Y152" i="11" a="1"/>
  <c r="W83" i="10" a="1"/>
  <c r="X81" i="7" a="1"/>
  <c r="T163" i="7" a="1"/>
  <c r="V131" i="10" a="1"/>
  <c r="T147" i="10" a="1"/>
  <c r="U130" i="10" a="1"/>
  <c r="Z101" i="10" a="1"/>
  <c r="X97" i="7" a="1"/>
  <c r="T167" i="10" a="1"/>
  <c r="Z15" i="11" a="1"/>
  <c r="U172" i="10" a="1"/>
  <c r="X113" i="10" a="1"/>
  <c r="U124" i="7" a="1"/>
  <c r="U120" i="7" a="1"/>
  <c r="Y61" i="12" a="1"/>
  <c r="V21" i="10" a="1"/>
  <c r="V114" i="10" a="1"/>
  <c r="U134" i="10" a="1"/>
  <c r="Y87" i="7" a="1"/>
  <c r="V117" i="10" a="1"/>
  <c r="T136" i="7" a="1"/>
  <c r="W9" i="10" a="1"/>
  <c r="X88" i="7" a="1"/>
  <c r="W8" i="7" a="1"/>
  <c r="X79" i="7" a="1"/>
  <c r="Z145" i="11" a="1"/>
  <c r="Z62" i="10" a="1"/>
  <c r="Y17" i="7" a="1"/>
  <c r="Z92" i="10" a="1"/>
  <c r="T163" i="10" a="1"/>
  <c r="U49" i="10" a="1"/>
  <c r="W191" i="10" a="1"/>
  <c r="W96" i="10" a="1"/>
  <c r="U32" i="10" a="1"/>
  <c r="W161" i="7" a="1"/>
  <c r="W120" i="10" a="1"/>
  <c r="X198" i="10" a="1"/>
  <c r="W52" i="7" a="1"/>
  <c r="Z21" i="10" a="1"/>
  <c r="X27" i="11" a="1"/>
  <c r="X140" i="7" a="1"/>
  <c r="Y168" i="11" a="1"/>
  <c r="Y122" i="10" a="1"/>
  <c r="Z35" i="11" a="1"/>
  <c r="T46" i="7" a="1"/>
  <c r="U94" i="10" a="1"/>
  <c r="V92" i="10" a="1"/>
  <c r="Y121" i="7" a="1"/>
  <c r="X54" i="7" a="1"/>
  <c r="V159" i="7" a="1"/>
  <c r="W160" i="7" a="1"/>
  <c r="U79" i="7" a="1"/>
  <c r="Z166" i="7" a="1"/>
  <c r="V143" i="7" a="1"/>
  <c r="W138" i="7" a="1"/>
  <c r="V169" i="10" a="1"/>
  <c r="T65" i="7" a="1"/>
  <c r="T80" i="7" a="1"/>
  <c r="U133" i="10" a="1"/>
  <c r="X176" i="10" a="1"/>
  <c r="U60" i="7" a="1"/>
  <c r="X168" i="10" a="1"/>
  <c r="Y142" i="7" a="1"/>
  <c r="T154" i="7" a="1"/>
  <c r="Y135" i="10" a="1"/>
  <c r="Y149" i="7" a="1"/>
  <c r="Y169" i="7" a="1"/>
  <c r="V51" i="10" a="1"/>
  <c r="U74" i="7" a="1"/>
  <c r="Y23" i="7" a="1"/>
  <c r="V15" i="7" a="1"/>
  <c r="U164" i="10" a="1"/>
  <c r="X97" i="10" a="1"/>
  <c r="U127" i="10" a="1"/>
  <c r="U55" i="9" a="1"/>
  <c r="Z83" i="7" a="1"/>
  <c r="Y40" i="7" a="1"/>
  <c r="T12" i="7" a="1"/>
  <c r="U125" i="10" a="1"/>
  <c r="X158" i="7" a="1"/>
  <c r="W69" i="7" a="1"/>
  <c r="V28" i="10" a="1"/>
  <c r="Z14" i="7" a="1"/>
  <c r="X83" i="7" a="1"/>
  <c r="V162" i="10" a="1"/>
  <c r="Y45" i="7" a="1"/>
  <c r="Z135" i="7" a="1"/>
  <c r="W145" i="10" a="1"/>
  <c r="V17" i="7" a="1"/>
  <c r="X62" i="10" a="1"/>
  <c r="W137" i="10" a="1"/>
  <c r="V151" i="10" a="1"/>
  <c r="T155" i="10" a="1"/>
  <c r="V45" i="7" a="1"/>
  <c r="U114" i="10" a="1"/>
  <c r="X131" i="10" a="1"/>
  <c r="Y121" i="10" a="1"/>
  <c r="W151" i="7" a="1"/>
  <c r="X37" i="10" a="1"/>
  <c r="U123" i="7" a="1"/>
  <c r="U57" i="7" a="1"/>
  <c r="T165" i="10" a="1"/>
  <c r="T82" i="7" a="1"/>
  <c r="Z148" i="7" a="1"/>
  <c r="Z140" i="7" a="1"/>
  <c r="Y60" i="9" a="1"/>
  <c r="U175" i="10" a="1"/>
  <c r="Y175" i="10" a="1"/>
  <c r="T134" i="10" a="1"/>
  <c r="Y161" i="7" a="1"/>
  <c r="X38" i="7" a="1"/>
  <c r="X163" i="7" a="1"/>
  <c r="W84" i="7" a="1"/>
  <c r="W55" i="10" a="1"/>
  <c r="U157" i="7" a="1"/>
  <c r="Z161" i="10" a="1"/>
  <c r="U101" i="10" a="1"/>
  <c r="V116" i="7" a="1"/>
  <c r="Y125" i="7" a="1"/>
  <c r="Z35" i="7" a="1"/>
  <c r="V146" i="7" a="1"/>
  <c r="V26" i="10" a="1"/>
  <c r="V154" i="7" a="1"/>
  <c r="Y122" i="7" a="1"/>
  <c r="V148" i="10" a="1"/>
  <c r="V56" i="9" a="1"/>
  <c r="Z96" i="9" a="1"/>
  <c r="X99" i="10" a="1"/>
  <c r="Z192" i="10" a="1"/>
  <c r="U159" i="10" a="1"/>
  <c r="Y109" i="10" a="1"/>
  <c r="U161" i="10" a="1"/>
  <c r="T92" i="7" a="1"/>
  <c r="X125" i="10" a="1"/>
  <c r="Y156" i="10" a="1"/>
  <c r="T100" i="10" a="1"/>
  <c r="Y43" i="10" a="1"/>
  <c r="U52" i="7" a="1"/>
  <c r="Z32" i="7" a="1"/>
  <c r="V60" i="10" a="1"/>
  <c r="V21" i="7" a="1"/>
  <c r="W37" i="10" a="1"/>
  <c r="U42" i="7" a="1"/>
  <c r="W114" i="7" a="1"/>
  <c r="U20" i="10" a="1"/>
  <c r="V91" i="7" a="1"/>
  <c r="Z98" i="10" a="1"/>
  <c r="U25" i="10" a="1"/>
  <c r="W108" i="10" a="1"/>
  <c r="T123" i="10" a="1"/>
  <c r="T46" i="10" a="1"/>
  <c r="Z57" i="10" a="1"/>
  <c r="Z151" i="10" a="1"/>
  <c r="U142" i="7" a="1"/>
  <c r="U171" i="10" a="1"/>
  <c r="X54" i="12" a="1"/>
  <c r="W188" i="10" a="1"/>
  <c r="X45" i="7" a="1"/>
  <c r="V14" i="10" a="1"/>
  <c r="U88" i="7" a="1"/>
  <c r="U158" i="10" a="1"/>
  <c r="V114" i="7" a="1"/>
  <c r="W45" i="7" a="1"/>
  <c r="W90" i="7" a="1"/>
  <c r="U145" i="10" a="1"/>
  <c r="Y70" i="9" a="1"/>
  <c r="Z103" i="7" a="1"/>
  <c r="X49" i="10" a="1"/>
  <c r="Z120" i="10" a="1"/>
  <c r="U22" i="10" a="1"/>
  <c r="X123" i="10" a="1"/>
  <c r="V129" i="7" a="1"/>
  <c r="U96" i="10" a="1"/>
  <c r="T54" i="9" a="1"/>
  <c r="V45" i="11" a="1"/>
  <c r="Z175" i="7" a="1"/>
  <c r="X140" i="10" a="1"/>
  <c r="W118" i="10" a="1"/>
  <c r="Y21" i="7" a="1"/>
  <c r="U158" i="7" a="1"/>
  <c r="X39" i="10" a="1"/>
  <c r="V152" i="10" a="1"/>
  <c r="Z62" i="9" a="1"/>
  <c r="U139" i="10" a="1"/>
  <c r="W169" i="7" a="1"/>
  <c r="U54" i="9" a="1"/>
  <c r="T87" i="7" a="1"/>
  <c r="U75" i="7" a="1"/>
  <c r="V151" i="7" a="1"/>
  <c r="X52" i="9" a="1"/>
  <c r="T127" i="10" a="1"/>
  <c r="X47" i="10" a="1"/>
  <c r="V171" i="7" a="1"/>
  <c r="U56" i="9" a="1"/>
  <c r="T55" i="10" a="1"/>
  <c r="T137" i="7" a="1"/>
  <c r="X158" i="11" a="1"/>
  <c r="X123" i="7" a="1"/>
  <c r="W28" i="7" a="1"/>
  <c r="X171" i="10" a="1"/>
  <c r="W100" i="7" a="1"/>
  <c r="Y140" i="7" a="1"/>
  <c r="Y150" i="7" a="1"/>
  <c r="U28" i="10" a="1"/>
  <c r="T110" i="7" a="1"/>
  <c r="V117" i="7" a="1"/>
  <c r="T19" i="10" a="1"/>
  <c r="Y9" i="10" a="1"/>
  <c r="Z37" i="7" a="1"/>
  <c r="U187" i="10" a="1"/>
  <c r="V130" i="7" a="1"/>
  <c r="T104" i="10" a="1"/>
  <c r="X106" i="7" a="1"/>
  <c r="T25" i="7" a="1"/>
  <c r="Y18" i="7" a="1"/>
  <c r="W46" i="7" a="1"/>
  <c r="W135" i="10" a="1"/>
  <c r="W92" i="10" a="1"/>
  <c r="T184" i="10" a="1"/>
  <c r="T175" i="7" a="1"/>
  <c r="U86" i="7" a="1"/>
  <c r="X71" i="7" a="1"/>
  <c r="U138" i="7" a="1"/>
  <c r="Y124" i="11" a="1"/>
  <c r="Y39" i="10" a="1"/>
  <c r="T23" i="10" a="1"/>
  <c r="W172" i="10" a="1"/>
  <c r="Y128" i="10" a="1"/>
  <c r="W109" i="7" a="1"/>
  <c r="Y164" i="11" a="1"/>
  <c r="X107" i="7" a="1"/>
  <c r="Z97" i="10" a="1"/>
  <c r="Y99" i="10" a="1"/>
  <c r="Z164" i="7" a="1"/>
  <c r="W171" i="7" a="1"/>
  <c r="Y156" i="7" a="1"/>
  <c r="U163" i="7" a="1"/>
  <c r="T161" i="10" a="1"/>
  <c r="T72" i="7" a="1"/>
  <c r="U18" i="10" a="1"/>
  <c r="Y115" i="7" a="1"/>
  <c r="W16" i="7" a="1"/>
  <c r="X65" i="9" a="1"/>
  <c r="W50" i="10" a="1"/>
  <c r="V22" i="7" a="1"/>
  <c r="U128" i="7" a="1"/>
  <c r="U103" i="7" a="1"/>
  <c r="X130" i="10" a="1"/>
  <c r="T104" i="7" a="1"/>
  <c r="U128" i="10" a="1"/>
  <c r="Y57" i="10" a="1"/>
  <c r="U23" i="10" a="1"/>
  <c r="Z43" i="11" a="1"/>
  <c r="T134" i="7" a="1"/>
  <c r="X177" i="10" a="1"/>
  <c r="T96" i="7" a="1"/>
  <c r="Z72" i="10" a="1"/>
  <c r="T78" i="7" a="1"/>
  <c r="Z72" i="9" a="1"/>
  <c r="V34" i="7" a="1"/>
  <c r="V198" i="10" a="1"/>
  <c r="W37" i="7" a="1"/>
  <c r="W126" i="7" a="1"/>
  <c r="T17" i="7" a="1"/>
  <c r="V102" i="7" a="1"/>
  <c r="U100" i="10" a="1"/>
  <c r="W116" i="10" a="1"/>
  <c r="U76" i="10" a="1"/>
  <c r="U95" i="7" a="1"/>
  <c r="X26" i="7" a="1"/>
  <c r="Z182" i="10" a="1"/>
  <c r="Z126" i="10" a="1"/>
  <c r="Y94" i="10" a="1"/>
  <c r="W34" i="10" a="1"/>
  <c r="U41" i="10" a="1"/>
  <c r="U102" i="7" a="1"/>
  <c r="T81" i="7" a="1"/>
  <c r="X83" i="10" a="1"/>
  <c r="T92" i="10" a="1"/>
  <c r="X99" i="7" a="1"/>
  <c r="X55" i="10" a="1"/>
  <c r="X92" i="7" a="1"/>
  <c r="X39" i="7" a="1"/>
  <c r="T22" i="7" a="1"/>
  <c r="U41" i="7" a="1"/>
  <c r="U8" i="7" a="1"/>
  <c r="T108" i="10" a="1"/>
  <c r="Y68" i="9" a="1"/>
  <c r="U35" i="7" a="1"/>
  <c r="W43" i="7" a="1"/>
  <c r="W146" i="7" a="1"/>
  <c r="X173" i="10" a="1"/>
  <c r="Y145" i="7" a="1"/>
  <c r="U138" i="10" a="1"/>
  <c r="Y8" i="7" a="1"/>
  <c r="V9" i="10" a="1"/>
  <c r="V153" i="7" a="1"/>
  <c r="V150" i="7" a="1"/>
  <c r="T180" i="10" a="1"/>
  <c r="W101" i="7" a="1"/>
  <c r="X146" i="7" a="1"/>
  <c r="Z36" i="11" a="1"/>
  <c r="U109" i="10" a="1"/>
  <c r="T101" i="7" a="1"/>
  <c r="V38" i="7" a="1"/>
  <c r="Y27" i="7" a="1"/>
  <c r="T24" i="10" a="1"/>
  <c r="V155" i="7" a="1"/>
  <c r="V84" i="7" a="1"/>
  <c r="Y154" i="10" a="1"/>
  <c r="W89" i="7" a="1"/>
  <c r="Z40" i="7" a="1"/>
  <c r="X73" i="7" a="1"/>
  <c r="Y107" i="10" a="1"/>
  <c r="Y158" i="7" a="1"/>
  <c r="V95" i="7" a="1"/>
  <c r="W132" i="7" a="1"/>
  <c r="Y187" i="10" a="1"/>
  <c r="W31" i="7" a="1"/>
  <c r="V54" i="12" a="1"/>
  <c r="X23" i="10" a="1"/>
  <c r="Z152" i="10" a="1"/>
  <c r="V57" i="10" a="1"/>
  <c r="U26" i="10" a="1"/>
  <c r="Y125" i="10" a="1"/>
  <c r="V54" i="9" a="1"/>
  <c r="U167" i="7" a="1"/>
  <c r="W170" i="7" a="1"/>
  <c r="U84" i="7" a="1"/>
  <c r="W112" i="7" a="1"/>
  <c r="W26" i="7" a="1"/>
  <c r="Z102" i="7" a="1"/>
  <c r="V27" i="7" a="1"/>
  <c r="T98" i="10" a="1"/>
  <c r="V187" i="10" a="1"/>
  <c r="V52" i="10" a="1"/>
  <c r="U147" i="7" a="1"/>
  <c r="X69" i="7" a="1"/>
  <c r="U113" i="7" a="1"/>
  <c r="T11" i="7" a="1"/>
  <c r="V37" i="7" a="1"/>
  <c r="W95" i="7" a="1"/>
  <c r="Y133" i="7" a="1"/>
  <c r="Z25" i="10" a="1"/>
  <c r="X100" i="10" a="1"/>
  <c r="W159" i="10" a="1"/>
  <c r="Z35" i="9" a="1"/>
  <c r="V20" i="10" a="1"/>
  <c r="V111" i="7" a="1"/>
  <c r="X42" i="7" a="1"/>
  <c r="X43" i="10" a="1"/>
  <c r="T25" i="10" a="1"/>
  <c r="Y28" i="11" a="1"/>
  <c r="T44" i="7" a="1"/>
  <c r="V11" i="10" a="1"/>
  <c r="T41" i="10" a="1"/>
  <c r="U141" i="7" a="1"/>
  <c r="W53" i="9" a="1"/>
  <c r="Y24" i="11" a="1"/>
  <c r="W178" i="11" a="1"/>
  <c r="X53" i="10" a="1"/>
  <c r="Y32" i="7" a="1"/>
  <c r="X36" i="7" a="1"/>
  <c r="X137" i="7" a="1"/>
  <c r="W39" i="7" a="1"/>
  <c r="V177" i="10" a="1"/>
  <c r="T49" i="10" a="1"/>
  <c r="Z149" i="7" a="1"/>
  <c r="Z136" i="7" a="1"/>
  <c r="Y62" i="10" a="1"/>
  <c r="T88" i="7" a="1"/>
  <c r="T31" i="7" a="1"/>
  <c r="V100" i="10" a="1"/>
  <c r="T21" i="10" a="1"/>
  <c r="W177" i="10" a="1"/>
  <c r="X110" i="10" a="1"/>
  <c r="W173" i="10" a="1"/>
  <c r="U23" i="7" a="1"/>
  <c r="U168" i="10" a="1"/>
  <c r="X89" i="7" a="1"/>
  <c r="T29" i="7" a="1"/>
  <c r="U32" i="7" a="1"/>
  <c r="X76" i="10" a="1"/>
  <c r="W56" i="9" a="1"/>
  <c r="W68" i="9" a="1"/>
  <c r="U28" i="11" a="1"/>
  <c r="V170" i="7" a="1"/>
  <c r="Z9" i="7" a="1"/>
  <c r="Y44" i="10" a="1"/>
  <c r="W183" i="10" a="1"/>
  <c r="Z141" i="7" a="1"/>
  <c r="V77" i="7" a="1"/>
  <c r="V186" i="10" a="1"/>
  <c r="W114" i="10" a="1"/>
  <c r="T146" i="10" a="1"/>
  <c r="V72" i="9" a="1"/>
  <c r="W166" i="7" a="1"/>
  <c r="U12" i="7" a="1"/>
  <c r="Y78" i="7" a="1"/>
  <c r="U126" i="10" a="1"/>
  <c r="Y55" i="10" a="1"/>
  <c r="W28" i="10" a="1"/>
  <c r="X95" i="7" a="1"/>
  <c r="U60" i="10" a="1"/>
  <c r="Y152" i="10" a="1"/>
  <c r="T176" i="10" a="1"/>
  <c r="Y25" i="7" a="1"/>
  <c r="Y43" i="7" a="1"/>
  <c r="W104" i="10" a="1"/>
  <c r="T119" i="10" a="1"/>
  <c r="T50" i="10" a="1"/>
  <c r="X128" i="7" a="1"/>
  <c r="U107" i="10" a="1"/>
  <c r="T87" i="10" a="1"/>
  <c r="W136" i="10" a="1"/>
  <c r="Y50" i="10" a="1"/>
  <c r="W100" i="10" a="1"/>
  <c r="Y168" i="10" a="1"/>
  <c r="Y105" i="10" a="1"/>
  <c r="U190" i="10" a="1"/>
  <c r="Y88" i="7" a="1"/>
  <c r="Z185" i="11" a="1"/>
  <c r="W182" i="10" a="1"/>
  <c r="V76" i="7" a="1"/>
  <c r="W164" i="10" a="1"/>
  <c r="Z17" i="7" a="1"/>
  <c r="W165" i="10" a="1"/>
  <c r="Z190" i="10" a="1"/>
  <c r="U33" i="7" a="1"/>
  <c r="Z69" i="9" a="1"/>
  <c r="T162" i="7" a="1"/>
  <c r="Z8" i="10" a="1"/>
  <c r="Z125" i="10" a="1"/>
  <c r="X11" i="7" a="1"/>
  <c r="U90" i="7" a="1"/>
  <c r="V96" i="10" a="1"/>
  <c r="T181" i="10" a="1"/>
  <c r="Z88" i="7" a="1"/>
  <c r="T55" i="9" a="1"/>
  <c r="X105" i="10" a="1"/>
  <c r="V52" i="7" a="1"/>
  <c r="W14" i="7" a="1"/>
  <c r="Z52" i="7" a="1"/>
  <c r="U132" i="7" a="1"/>
  <c r="Z155" i="7" a="1"/>
  <c r="W88" i="7" a="1"/>
  <c r="U147" i="10" a="1"/>
  <c r="T171" i="10" a="1"/>
  <c r="W189" i="10" a="1"/>
  <c r="W106" i="7" a="1"/>
  <c r="X172" i="7" a="1"/>
  <c r="Z73" i="7" a="1"/>
  <c r="W36" i="7" a="1"/>
  <c r="T116" i="10" a="1"/>
  <c r="W170" i="10" a="1"/>
  <c r="V62" i="9" a="1"/>
  <c r="U55" i="10" a="1"/>
  <c r="X182" i="10" a="1"/>
  <c r="U140" i="10" a="1"/>
  <c r="T83" i="10" a="1"/>
  <c r="Z124" i="10" a="1"/>
  <c r="Z60" i="9" a="1"/>
  <c r="Z198" i="10" a="1"/>
  <c r="V122" i="7" a="1"/>
  <c r="V53" i="10" a="1"/>
  <c r="Y166" i="7" a="1"/>
  <c r="Z23" i="7" a="1"/>
  <c r="X56" i="7" a="1"/>
  <c r="Y53" i="9" a="1"/>
  <c r="X116" i="7" a="1"/>
  <c r="Y80" i="7" a="1"/>
  <c r="T153" i="10" a="1"/>
  <c r="V76" i="10" a="1"/>
  <c r="U13" i="7" a="1"/>
  <c r="W78" i="7" a="1"/>
  <c r="V94" i="7" a="1"/>
  <c r="Y48" i="10" a="1"/>
  <c r="T8" i="10" a="1"/>
  <c r="X112" i="7" a="1"/>
  <c r="Y80" i="10" a="1"/>
  <c r="T120" i="10" a="1"/>
  <c r="X187" i="10" a="1"/>
  <c r="Y35" i="7" a="1"/>
  <c r="W69" i="9" a="1"/>
  <c r="W60" i="7" a="1"/>
  <c r="X75" i="7" a="1"/>
  <c r="X13" i="7" a="1"/>
  <c r="V29" i="7" a="1"/>
  <c r="W97" i="10" a="1"/>
  <c r="W13" i="10" a="1"/>
  <c r="V39" i="7" a="1"/>
  <c r="X74" i="7" a="1"/>
  <c r="V125" i="10" a="1"/>
  <c r="T126" i="10" a="1"/>
  <c r="W181" i="10" a="1"/>
  <c r="U129" i="10" a="1"/>
  <c r="T148" i="7" a="1"/>
  <c r="Z105" i="10" a="1"/>
  <c r="V180" i="10" a="1"/>
  <c r="V48" i="10" a="1"/>
  <c r="T94" i="7" a="1"/>
  <c r="T62" i="10" a="1"/>
  <c r="V74" i="9" a="1"/>
  <c r="Y137" i="10" a="1"/>
  <c r="T141" i="10" a="1"/>
  <c r="Z41" i="7" a="1"/>
  <c r="W12" i="7" a="1"/>
  <c r="V98" i="10" a="1"/>
  <c r="U16" i="7" a="1"/>
  <c r="Z75" i="7" a="1"/>
  <c r="Z130" i="10" a="1"/>
  <c r="V155" i="10" a="1"/>
  <c r="W187" i="10" a="1"/>
  <c r="W120" i="7" a="1"/>
  <c r="T154" i="10" a="1"/>
  <c r="W155" i="10" a="1"/>
  <c r="Y31" i="7" a="1"/>
  <c r="X25" i="7" a="1"/>
  <c r="W72" i="10" a="1"/>
  <c r="W115" i="7" a="1"/>
  <c r="U180" i="10" a="1"/>
  <c r="T115" i="10" a="1"/>
  <c r="Z171" i="7" a="1"/>
  <c r="Y34" i="7" a="1"/>
  <c r="U134" i="7" a="1"/>
  <c r="U38" i="7" a="1"/>
  <c r="U124" i="10" a="1"/>
  <c r="U102" i="10" a="1"/>
  <c r="W147" i="10" a="1"/>
  <c r="Y67" i="7" a="1"/>
  <c r="X52" i="10" a="1"/>
  <c r="U153" i="7" a="1"/>
  <c r="V123" i="10" a="1"/>
  <c r="Y198" i="10" a="1"/>
  <c r="X91" i="7" a="1"/>
  <c r="W144" i="10" a="1"/>
  <c r="U115" i="10" a="1"/>
  <c r="Z159" i="10" a="1"/>
  <c r="V18" i="10" a="1"/>
  <c r="T129" i="10" a="1"/>
  <c r="T103" i="10" a="1"/>
  <c r="V126" i="7" a="1"/>
  <c r="U94" i="7" a="1"/>
  <c r="V46" i="7" a="1"/>
  <c r="W134" i="7" a="1"/>
  <c r="Y171" i="7" a="1"/>
  <c r="W163" i="7" a="1"/>
  <c r="T158" i="7" a="1"/>
  <c r="T52" i="10" a="1"/>
  <c r="X40" i="7" a="1"/>
  <c r="T26" i="10" a="1"/>
  <c r="Z146" i="7" a="1"/>
  <c r="Y143" i="7" a="1"/>
  <c r="Z10" i="7" a="1"/>
  <c r="T139" i="10" a="1"/>
  <c r="X25" i="10" a="1"/>
  <c r="X88" i="10" a="1"/>
  <c r="V129" i="10" a="1"/>
  <c r="X41" i="10" a="1"/>
  <c r="T179" i="10" a="1"/>
  <c r="Y164" i="10" a="1"/>
  <c r="U119" i="10" a="1"/>
  <c r="X98" i="10" a="1"/>
  <c r="V150" i="10" a="1"/>
  <c r="U109" i="7" a="1"/>
  <c r="W40" i="7" a="1"/>
  <c r="Y170" i="7" a="1"/>
  <c r="T170" i="7" a="1"/>
  <c r="Y124" i="7" a="1"/>
  <c r="Z34" i="10" a="1"/>
  <c r="U144" i="7" a="1"/>
  <c r="U62" i="7" a="1"/>
  <c r="Z189" i="10" a="1"/>
  <c r="W92" i="7" a="1"/>
  <c r="W171" i="10" a="1"/>
  <c r="X70" i="7" a="1"/>
  <c r="W101" i="10" a="1"/>
  <c r="Y28" i="7" a="1"/>
  <c r="T9" i="10" a="1"/>
  <c r="V73" i="7" a="1"/>
  <c r="T126" i="7" a="1"/>
  <c r="W109" i="10" a="1"/>
  <c r="W175" i="7" a="1"/>
  <c r="U37" i="10" a="1"/>
  <c r="Y177" i="10" a="1"/>
  <c r="Z65" i="9" a="1"/>
  <c r="X185" i="10" a="1"/>
  <c r="X52" i="7" a="1"/>
  <c r="Z39" i="10" a="1"/>
  <c r="Y151" i="10" a="1"/>
  <c r="Y195" i="10" a="1"/>
  <c r="V100" i="7" a="1"/>
  <c r="Z54" i="7" a="1"/>
  <c r="Y149" i="10" a="1"/>
  <c r="V101" i="10" a="1"/>
  <c r="W26" i="10" a="1"/>
  <c r="X90" i="7" a="1"/>
  <c r="W145" i="7" a="1"/>
  <c r="X31" i="7" a="1"/>
  <c r="W158" i="10" a="1"/>
  <c r="U54" i="7" a="1"/>
  <c r="W193" i="10" a="1"/>
  <c r="T107" i="10" a="1"/>
  <c r="U14" i="7" a="1"/>
  <c r="Z84" i="7" a="1"/>
  <c r="U110" i="10" a="1"/>
  <c r="T105" i="10" a="1"/>
  <c r="Z142" i="10" a="1"/>
  <c r="W96" i="7" a="1"/>
  <c r="U132" i="10" a="1"/>
  <c r="V173" i="10" a="1"/>
  <c r="Y113" i="7" a="1"/>
  <c r="X24" i="10" a="1"/>
  <c r="W22" i="10" a="1"/>
  <c r="U9" i="7" a="1"/>
  <c r="W167" i="7" a="1"/>
  <c r="V24" i="10" a="1"/>
  <c r="W175" i="10" a="1"/>
  <c r="X80" i="10" a="1"/>
  <c r="X8" i="7" a="1"/>
  <c r="T122" i="10" a="1"/>
  <c r="U100" i="7" a="1"/>
  <c r="Y106" i="7" a="1"/>
  <c r="Z110" i="10" a="1"/>
  <c r="T128" i="7" a="1"/>
  <c r="U71" i="7" a="1"/>
  <c r="U76" i="7" a="1"/>
  <c r="T113" i="10" a="1"/>
  <c r="X46" i="7" a="1"/>
  <c r="W128" i="10" a="1"/>
  <c r="U108" i="10" a="1"/>
  <c r="W192" i="10" a="1"/>
  <c r="V40" i="10" a="1"/>
  <c r="Z76" i="10" a="1"/>
  <c r="U101" i="7" a="1"/>
  <c r="U176" i="10" a="1"/>
  <c r="X103" i="10" a="1"/>
  <c r="X92" i="10" a="1"/>
  <c r="U8" i="10" a="1"/>
  <c r="Z128" i="7" a="1"/>
  <c r="V95" i="10" a="1"/>
  <c r="Z114" i="7" a="1"/>
  <c r="Z144" i="10" a="1"/>
  <c r="Z133" i="7" a="1"/>
  <c r="Y168" i="7" a="1"/>
  <c r="V149" i="10" a="1"/>
  <c r="W24" i="10" a="1"/>
  <c r="T133" i="10" a="1"/>
  <c r="U88" i="10" a="1"/>
  <c r="W43" i="10" a="1"/>
  <c r="V69" i="7" a="1"/>
  <c r="V88" i="10" a="1"/>
  <c r="X111" i="7" a="1"/>
  <c r="T76" i="10" a="1"/>
  <c r="W112" i="10" a="1"/>
  <c r="X139" i="10" a="1"/>
  <c r="W133" i="7" a="1"/>
  <c r="V110" i="10" a="1"/>
  <c r="W35" i="7" a="1"/>
  <c r="U42" i="10" a="1"/>
  <c r="W19" i="10" a="1"/>
  <c r="Y9" i="7" a="1"/>
  <c r="X133" i="10" a="1"/>
  <c r="X132" i="7" a="1"/>
  <c r="Y104" i="7" a="1"/>
  <c r="Y119" i="7" a="1"/>
  <c r="X80" i="7" a="1"/>
  <c r="X181" i="10" a="1"/>
  <c r="W72" i="7" a="1"/>
  <c r="V118" i="7" a="1"/>
  <c r="V169" i="7" a="1"/>
  <c r="Z213" i="11" a="1"/>
  <c r="W158" i="7" a="1"/>
  <c r="U148" i="10" a="1"/>
  <c r="X144" i="10" a="1"/>
  <c r="W53" i="10" a="1"/>
  <c r="T113" i="7" a="1"/>
  <c r="V172" i="10" a="1"/>
  <c r="W61" i="12" a="1"/>
  <c r="T97" i="7" a="1"/>
  <c r="X110" i="7" a="1"/>
  <c r="X115" i="7" a="1"/>
  <c r="V163" i="10" a="1"/>
  <c r="Z74" i="9" a="1"/>
  <c r="T140" i="7" a="1"/>
  <c r="Z96" i="10" a="1"/>
  <c r="Z28" i="10" a="1"/>
  <c r="Z44" i="7" a="1"/>
  <c r="V109" i="7" a="1"/>
  <c r="Y130" i="7" a="1"/>
  <c r="U171" i="7" a="1"/>
  <c r="V167" i="10" a="1"/>
  <c r="Z68" i="9" a="1"/>
  <c r="V128" i="7" a="1"/>
  <c r="Y113" i="10" a="1"/>
  <c r="X30" i="7" a="1"/>
  <c r="T60" i="9" a="1"/>
  <c r="Y147" i="7" a="1"/>
  <c r="X146" i="10" a="1"/>
  <c r="Z24" i="10" a="1"/>
  <c r="Z151" i="7" a="1"/>
  <c r="X101" i="10" a="1"/>
  <c r="V165" i="7" a="1"/>
  <c r="Z188" i="11" a="1"/>
  <c r="U70" i="9" a="1"/>
  <c r="U99" i="10" a="1"/>
  <c r="T165" i="7" a="1"/>
  <c r="T168" i="7" a="1"/>
  <c r="X188" i="10" a="1"/>
  <c r="U87" i="10" a="1"/>
  <c r="W94" i="10" a="1"/>
  <c r="X137" i="10" a="1"/>
  <c r="U20" i="7" a="1"/>
  <c r="U148" i="7" a="1"/>
  <c r="T179" i="9" a="1"/>
  <c r="X21" i="7" a="1"/>
  <c r="Y34" i="10" a="1"/>
  <c r="W122" i="7" a="1"/>
  <c r="V39" i="10" a="1"/>
  <c r="W150" i="7" a="1"/>
  <c r="X35" i="7" a="1"/>
  <c r="U92" i="10" a="1"/>
  <c r="V183" i="10" a="1"/>
  <c r="U152" i="10" a="1"/>
  <c r="T48" i="10" a="1"/>
  <c r="W50" i="7" a="1"/>
  <c r="W18" i="7" a="1"/>
  <c r="V78" i="7" a="1"/>
  <c r="X105" i="7" a="1"/>
  <c r="U27" i="7" a="1"/>
  <c r="W56" i="10" a="1"/>
  <c r="W176" i="10" a="1"/>
  <c r="U91" i="7" a="1"/>
  <c r="X132" i="10" a="1"/>
  <c r="T158" i="10" a="1"/>
  <c r="W148" i="7" a="1"/>
  <c r="T102" i="7" a="1"/>
  <c r="Z156" i="7" a="1"/>
  <c r="V88" i="7" a="1"/>
  <c r="T53" i="9" a="1"/>
  <c r="Y170" i="10" a="1"/>
  <c r="U105" i="10" a="1"/>
  <c r="U62" i="10" a="1"/>
  <c r="T91" i="7" a="1"/>
  <c r="Z47" i="10" a="1"/>
  <c r="Z45" i="7" a="1"/>
  <c r="U48" i="7" a="1"/>
  <c r="V56" i="7" a="1"/>
  <c r="U44" i="10" a="1"/>
  <c r="Z81" i="7" a="1"/>
  <c r="W28" i="11" a="1"/>
  <c r="X44" i="7" a="1"/>
  <c r="Y20" i="10" a="1"/>
  <c r="Y160" i="7" a="1"/>
  <c r="T32" i="10" a="1"/>
  <c r="W104" i="7" a="1"/>
  <c r="W71" i="7" a="1"/>
  <c r="X44" i="10" a="1"/>
  <c r="Y130" i="10" a="1"/>
  <c r="U127" i="7" a="1"/>
  <c r="Y148" i="10" a="1"/>
  <c r="W45" i="10" a="1"/>
  <c r="Z104" i="7" a="1"/>
  <c r="V63" i="7" a="1"/>
  <c r="Z121" i="7" a="1"/>
  <c r="U131" i="7" a="1"/>
  <c r="U56" i="10" a="1"/>
  <c r="V103" i="10" a="1"/>
  <c r="T169" i="10" a="1"/>
  <c r="Y102" i="7" a="1"/>
  <c r="V87" i="10" a="1"/>
  <c r="W130" i="10" a="1"/>
  <c r="V102" i="10" a="1"/>
  <c r="V156" i="7" a="1"/>
  <c r="Z53" i="9" a="1"/>
  <c r="Z70" i="9" a="1"/>
  <c r="Z95" i="10" a="1"/>
  <c r="T43" i="7" a="1"/>
  <c r="W107" i="7" a="1"/>
  <c r="X15" i="7" a="1"/>
  <c r="Y154" i="7" a="1"/>
  <c r="Y37" i="7" a="1"/>
  <c r="Z53" i="10" a="1"/>
  <c r="Y40" i="10" a="1"/>
  <c r="X155" i="10" a="1"/>
  <c r="X165" i="7" a="1"/>
  <c r="V168" i="7" a="1"/>
  <c r="Z120" i="9" a="1"/>
  <c r="Y79" i="7" a="1"/>
  <c r="Z98" i="7" a="1"/>
  <c r="U123" i="10" a="1"/>
  <c r="T59" i="7" a="1"/>
  <c r="W105" i="10" a="1"/>
  <c r="U184" i="10" a="1"/>
  <c r="U136" i="10" a="1"/>
  <c r="X126" i="10" a="1"/>
  <c r="T144" i="7" a="1"/>
  <c r="U72" i="10" a="1"/>
  <c r="V47" i="7" a="1"/>
  <c r="V147" i="7" a="1"/>
  <c r="W103" i="10" a="1"/>
  <c r="U28" i="7" a="1"/>
  <c r="Z22" i="10" a="1"/>
  <c r="Z119" i="10" a="1"/>
  <c r="V184" i="10" a="1"/>
  <c r="V98" i="7" a="1"/>
  <c r="Y82" i="7" a="1"/>
  <c r="W51" i="10" a="1"/>
  <c r="Y128" i="7" a="1"/>
  <c r="Y113" i="11" a="1"/>
  <c r="Z141" i="11" a="1"/>
  <c r="T112" i="10" a="1"/>
  <c r="V122" i="10" a="1"/>
  <c r="Z39" i="7" a="1"/>
  <c r="U149" i="7" a="1"/>
  <c r="W177" i="11" a="1"/>
  <c r="U179" i="10" a="1"/>
  <c r="X159" i="7" a="1"/>
  <c r="Z46" i="10" a="1"/>
  <c r="X120" i="7" a="1"/>
  <c r="T74" i="7" a="1"/>
  <c r="T173" i="10" a="1"/>
  <c r="V120" i="7" a="1"/>
  <c r="W14" i="10" a="1"/>
  <c r="V156" i="10" a="1"/>
  <c r="Z126" i="7" a="1"/>
  <c r="X124" i="10" a="1"/>
  <c r="X109" i="10" a="1"/>
  <c r="Y141" i="7" a="1"/>
  <c r="X96" i="7" a="1"/>
  <c r="X45" i="10" a="1"/>
  <c r="X20" i="7" a="1"/>
  <c r="W55" i="7" a="1"/>
  <c r="W164" i="7" a="1"/>
  <c r="Y167" i="7" a="1"/>
  <c r="T72" i="9" a="1"/>
  <c r="T107" i="7" a="1"/>
  <c r="V172" i="7" a="1"/>
  <c r="Y139" i="10" a="1"/>
  <c r="Z163" i="7" a="1"/>
  <c r="X135" i="7" a="1"/>
  <c r="U40" i="7" a="1"/>
  <c r="U113" i="10" a="1"/>
  <c r="T33" i="10" a="1"/>
  <c r="U155" i="7" a="1"/>
  <c r="Z38" i="7" a="1"/>
  <c r="X131" i="7" a="1"/>
  <c r="V112" i="7" a="1"/>
  <c r="X195" i="10" a="1"/>
  <c r="V132" i="10" a="1"/>
  <c r="X175" i="7" a="1"/>
  <c r="Y103" i="7" a="1"/>
  <c r="Y30" i="7" a="1"/>
  <c r="X23" i="7" a="1"/>
  <c r="V137" i="10" a="1"/>
  <c r="T85" i="7" a="1"/>
  <c r="W151" i="10" a="1"/>
  <c r="V75" i="7" a="1"/>
  <c r="T166" i="7" a="1"/>
  <c r="V58" i="9" a="1"/>
  <c r="T21" i="7" a="1"/>
  <c r="Z130" i="7" a="1"/>
  <c r="V181" i="10" a="1"/>
  <c r="T164" i="10" a="1"/>
  <c r="U104" i="7" a="1"/>
  <c r="Z158" i="7" a="1"/>
  <c r="U136" i="7" a="1"/>
  <c r="V44" i="10" a="1"/>
  <c r="V28" i="7" a="1"/>
  <c r="Z137" i="7" a="1"/>
  <c r="Y74" i="9" a="1"/>
  <c r="Y102" i="10" a="1"/>
  <c r="T67" i="9" a="1"/>
  <c r="V123" i="7" a="1"/>
  <c r="X170" i="7" a="1"/>
  <c r="T190" i="10" a="1"/>
  <c r="X67" i="9" a="1"/>
  <c r="Y77" i="7" a="1"/>
  <c r="V99" i="10" a="1"/>
  <c r="T96" i="10" a="1"/>
  <c r="T20" i="7" a="1"/>
  <c r="X190" i="10" a="1"/>
  <c r="T168" i="10" a="1"/>
  <c r="T13" i="7" a="1"/>
  <c r="X104" i="7" a="1"/>
  <c r="Z18" i="10" a="1"/>
  <c r="W23" i="10" a="1"/>
  <c r="X119" i="7" a="1"/>
  <c r="Y12" i="7" a="1"/>
  <c r="Z28" i="7" a="1"/>
  <c r="U129" i="7" a="1"/>
  <c r="V11" i="7" a="1"/>
  <c r="Y135" i="7" a="1"/>
  <c r="U36" i="7" a="1"/>
  <c r="W57" i="10" a="1"/>
  <c r="X94" i="7" a="1"/>
  <c r="V193" i="10" a="1"/>
  <c r="U135" i="7" a="1"/>
  <c r="X11" i="10" a="1"/>
  <c r="X43" i="7" a="1"/>
  <c r="V140" i="10" a="1"/>
  <c r="Z101" i="7" a="1"/>
  <c r="V124" i="7" a="1"/>
  <c r="U52" i="10" a="1"/>
  <c r="U162" i="10" a="1"/>
  <c r="V70" i="7" a="1"/>
  <c r="V101" i="7" a="1"/>
  <c r="Y11" i="10" a="1"/>
  <c r="W172" i="7" a="1"/>
  <c r="V110" i="7" a="1"/>
  <c r="V120" i="10" a="1"/>
  <c r="Y39" i="7" a="1"/>
  <c r="V46" i="10" a="1"/>
  <c r="X8" i="10" a="1"/>
  <c r="U34" i="10" a="1"/>
  <c r="X57" i="10" a="1"/>
  <c r="T117" i="7" a="1"/>
  <c r="Y198" i="11" a="1"/>
  <c r="Z80" i="7" a="1"/>
  <c r="V112" i="10" a="1"/>
  <c r="X14" i="7" a="1"/>
  <c r="X161" i="7" a="1"/>
  <c r="V82" i="7" a="1"/>
  <c r="W180" i="10" a="1"/>
  <c r="Z12" i="7" a="1"/>
  <c r="W67" i="9" a="1"/>
  <c r="Y86" i="7" a="1"/>
  <c r="Y105" i="7" a="1"/>
  <c r="Y191" i="10" a="1"/>
  <c r="X149" i="10" a="1"/>
  <c r="U114" i="7" a="1"/>
  <c r="Y88" i="10" a="1"/>
  <c r="U54" i="12" a="1"/>
  <c r="U11" i="10" a="1"/>
  <c r="U165" i="11" a="1"/>
  <c r="T70" i="7" a="1"/>
  <c r="V168" i="10" a="1"/>
  <c r="W25" i="7" a="1"/>
  <c r="X121" i="7" a="1"/>
  <c r="X141" i="7" a="1"/>
  <c r="W74" i="7" a="1"/>
  <c r="W117" i="7" a="1"/>
  <c r="T167" i="7" a="1"/>
  <c r="Y47" i="10" a="1"/>
  <c r="V55" i="9" a="1"/>
  <c r="U161" i="7" a="1"/>
  <c r="U18" i="7" a="1"/>
  <c r="V79" i="7" a="1"/>
  <c r="V148" i="7" a="1"/>
  <c r="Y91" i="7" a="1"/>
  <c r="T83" i="7" a="1"/>
  <c r="X85" i="7" a="1"/>
  <c r="Z37" i="10" a="1"/>
  <c r="Z28" i="11" a="1"/>
  <c r="W20" i="10" a="1"/>
  <c r="T130" i="10" a="1"/>
  <c r="Y8" i="10" a="1"/>
  <c r="Z140" i="10" a="1"/>
  <c r="Z122" i="7" a="1"/>
  <c r="X138" i="10" a="1"/>
  <c r="W27" i="7" a="1"/>
  <c r="Y172" i="7" a="1"/>
  <c r="Z48" i="10" a="1"/>
  <c r="W147" i="7" a="1"/>
  <c r="T45" i="10" a="1"/>
  <c r="W130" i="7" a="1"/>
  <c r="U47" i="10" a="1"/>
  <c r="U186" i="10" a="1"/>
  <c r="T93" i="7" a="1"/>
  <c r="U10" i="7" a="1"/>
  <c r="Y117" i="7" a="1"/>
  <c r="U87" i="7" a="1"/>
  <c r="U141" i="10" a="1"/>
  <c r="V191" i="10" a="1"/>
  <c r="Y171" i="10" a="1"/>
  <c r="U149" i="10" a="1"/>
  <c r="U166" i="7" a="1"/>
  <c r="Y99" i="7" a="1"/>
  <c r="U44" i="7" a="1"/>
  <c r="X183" i="10" a="1"/>
  <c r="W56" i="7" a="1"/>
  <c r="T187" i="10" a="1"/>
  <c r="U111" i="10" a="1"/>
  <c r="W149" i="10" a="1"/>
  <c r="V34" i="10" a="1"/>
  <c r="X114" i="10" a="1"/>
  <c r="W11" i="10" a="1"/>
  <c r="W111" i="10" a="1"/>
  <c r="X87" i="7" a="1"/>
  <c r="Y13" i="10" a="1"/>
  <c r="Y179" i="10" a="1"/>
  <c r="T146" i="7" a="1"/>
  <c r="W10" i="10" a="1"/>
  <c r="V86" i="7" a="1"/>
  <c r="U160" i="7" a="1"/>
  <c r="U117" i="10" a="1"/>
  <c r="T98" i="7" a="1"/>
  <c r="W162" i="7" a="1"/>
  <c r="U172" i="7" a="1"/>
  <c r="V23" i="10" a="1"/>
  <c r="V61" i="12" a="1"/>
  <c r="T114" i="10" a="1"/>
  <c r="Y110" i="10" a="1"/>
  <c r="U105" i="7" a="1"/>
  <c r="Y119" i="10" a="1"/>
  <c r="Z111" i="7" a="1"/>
  <c r="Y41" i="7" a="1"/>
  <c r="T131" i="7" a="1"/>
  <c r="Z176" i="10" a="1"/>
  <c r="W65" i="9" a="1"/>
  <c r="V145" i="10" a="1"/>
  <c r="X114" i="7" a="1"/>
  <c r="V31" i="7" a="1"/>
  <c r="X124" i="7" a="1"/>
  <c r="Y65" i="9" a="1"/>
  <c r="T183" i="10" a="1"/>
  <c r="Y83" i="7" a="1"/>
  <c r="U19" i="10" a="1"/>
  <c r="Y126" i="11" a="1"/>
  <c r="U137" i="7" a="1"/>
  <c r="X122" i="7" a="1"/>
  <c r="Y20" i="11" a="1"/>
  <c r="Z102" i="10" a="1"/>
  <c r="X191" i="10" a="1"/>
  <c r="V116" i="10" a="1"/>
  <c r="X150" i="7" a="1"/>
  <c r="V42" i="7" a="1"/>
  <c r="W23" i="7" a="1"/>
  <c r="Y97" i="7" a="1"/>
  <c r="X156" i="7" a="1"/>
  <c r="U120" i="10" a="1"/>
  <c r="X72" i="7" a="1"/>
  <c r="T71" i="7" a="1"/>
  <c r="Z187" i="10" a="1"/>
  <c r="W105" i="7" a="1"/>
  <c r="Y108" i="7" a="1"/>
  <c r="T159" i="7" a="1"/>
  <c r="Y151" i="7" a="1"/>
  <c r="Z55" i="10" a="1"/>
  <c r="W10" i="7" a="1"/>
  <c r="W98" i="7" a="1"/>
  <c r="Z159" i="7" a="1"/>
  <c r="V147" i="10" a="1"/>
  <c r="W185" i="10" a="1"/>
  <c r="Y56" i="7" a="1"/>
  <c r="Y10" i="7" a="1"/>
  <c r="W190" i="10" a="1"/>
  <c r="W19" i="7" a="1"/>
  <c r="V44" i="7" a="1"/>
  <c r="V144" i="7" a="1"/>
  <c r="V124" i="10" a="1"/>
  <c r="V62" i="10" a="1"/>
  <c r="U14" i="10" a="1"/>
  <c r="T162" i="10" a="1"/>
  <c r="T123" i="7" a="1"/>
  <c r="U57" i="10" a="1"/>
  <c r="Y141" i="10" a="1"/>
  <c r="U22" i="7" a="1"/>
  <c r="Z106" i="7" a="1"/>
  <c r="Y87" i="10" a="1"/>
  <c r="Y101" i="7" a="1"/>
  <c r="T150" i="10" a="1"/>
  <c r="T125" i="7" a="1"/>
  <c r="V47" i="10" a="1"/>
  <c r="Z30" i="7" a="1"/>
  <c r="T106" i="7" a="1"/>
  <c r="W98" i="10" a="1"/>
  <c r="V35" i="7" a="1"/>
  <c r="Z146" i="10" a="1"/>
  <c r="Y111" i="7" a="1"/>
  <c r="U24" i="10" a="1"/>
  <c r="Z148" i="10" a="1"/>
  <c r="Y62" i="9" a="1"/>
  <c r="W132" i="10" a="1"/>
  <c r="Z108" i="10" a="1"/>
  <c r="Y169" i="10" a="1"/>
  <c r="V134" i="7" a="1"/>
  <c r="T40" i="10" a="1"/>
  <c r="Y136" i="7" a="1"/>
  <c r="X72" i="9" a="1"/>
  <c r="V72" i="10" a="1"/>
  <c r="T118" i="7" a="1"/>
  <c r="X120" i="10" a="1"/>
  <c r="Z118" i="10" a="1"/>
  <c r="U142" i="10" a="1"/>
  <c r="V30" i="7" a="1"/>
  <c r="V40" i="7" a="1"/>
  <c r="T79" i="7" a="1"/>
  <c r="Y74" i="7" a="1"/>
  <c r="T186" i="10" a="1"/>
  <c r="U99" i="7" a="1"/>
  <c r="X78" i="7" a="1"/>
  <c r="T156" i="10" a="1"/>
  <c r="U162" i="7" a="1"/>
  <c r="V41" i="10" a="1"/>
  <c r="V97" i="7" a="1"/>
  <c r="V113" i="7" a="1"/>
  <c r="Y132" i="10" a="1"/>
  <c r="V157" i="7" a="1"/>
  <c r="T121" i="7" a="1"/>
  <c r="V189" i="10" a="1"/>
  <c r="X135" i="10" a="1"/>
  <c r="V138" i="10" a="1"/>
  <c r="X193" i="10" a="1"/>
  <c r="V99" i="7" a="1"/>
  <c r="W107" i="10" a="1"/>
  <c r="V67" i="7" a="1"/>
  <c r="T188" i="10" a="1"/>
  <c r="Y54" i="12" a="1"/>
  <c r="X148" i="10" a="1"/>
  <c r="T182" i="10" a="1"/>
  <c r="X153" i="7" a="1"/>
  <c r="W122" i="10" a="1"/>
  <c r="V12" i="7" a="1"/>
  <c r="Y76" i="10" a="1"/>
  <c r="V45" i="10" a="1"/>
  <c r="X87" i="10" a="1"/>
  <c r="W87" i="10" a="1"/>
  <c r="Y117" i="10" a="1"/>
  <c r="Z86" i="7" a="1"/>
  <c r="Y126" i="7" a="1"/>
  <c r="X154" i="7" a="1"/>
  <c r="T28" i="11" a="1"/>
  <c r="U81" i="7" a="1"/>
  <c r="Y155" i="10" a="1"/>
  <c r="T106" i="10" a="1"/>
  <c r="X28" i="7" a="1"/>
  <c r="W32" i="10" a="1"/>
  <c r="Y138" i="7" a="1"/>
  <c r="T195" i="10" a="1"/>
  <c r="T161" i="7" a="1"/>
  <c r="T172" i="10" a="1"/>
  <c r="X125" i="7" a="1"/>
  <c r="T54" i="12" a="1"/>
  <c r="Z145" i="7" a="1"/>
  <c r="V72" i="7" a="1"/>
  <c r="T160" i="7" a="1"/>
  <c r="Z77" i="7" a="1"/>
  <c r="T26" i="7" a="1"/>
  <c r="T38" i="7" a="1"/>
  <c r="Y73" i="7" a="1"/>
  <c r="T149" i="10" a="1"/>
  <c r="X107" i="10" a="1"/>
  <c r="Y132" i="7" a="1"/>
  <c r="U26" i="7" a="1"/>
  <c r="U70" i="7" a="1"/>
  <c r="W110" i="10" a="1"/>
  <c r="V161" i="10" a="1"/>
  <c r="Y65" i="7" a="1"/>
  <c r="X172" i="10" a="1"/>
  <c r="Y76" i="7" a="1"/>
  <c r="W49" i="7" a="1"/>
  <c r="V190" i="10" a="1"/>
  <c r="Y137" i="7" a="1"/>
  <c r="X152" i="10" a="1"/>
  <c r="U69" i="9" a="1"/>
  <c r="W83" i="7" a="1"/>
  <c r="T57" i="10" a="1"/>
  <c r="Y127" i="11" a="1"/>
  <c r="U133" i="7" a="1"/>
  <c r="W102" i="10" a="1"/>
  <c r="W52" i="10" a="1"/>
  <c r="U60" i="9" a="1"/>
  <c r="U118" i="10" a="1"/>
  <c r="X18" i="7" a="1"/>
  <c r="X168" i="7" a="1"/>
  <c r="U126" i="7" a="1"/>
  <c r="T77" i="7" a="1"/>
  <c r="V108" i="10" a="1"/>
  <c r="T171" i="7" a="1"/>
  <c r="Y24" i="10" a="1"/>
  <c r="X95" i="10" a="1"/>
  <c r="Z182" i="11" a="1"/>
  <c r="V43" i="10" a="1"/>
  <c r="X67" i="7" a="1"/>
  <c r="Y95" i="10" a="1"/>
  <c r="Y54" i="7" a="1"/>
  <c r="U163" i="10" a="1"/>
  <c r="X164" i="7" a="1"/>
  <c r="V131" i="7" a="1"/>
  <c r="W75" i="7" a="1"/>
  <c r="V103" i="7" a="1"/>
  <c r="T41" i="7" a="1"/>
  <c r="W65" i="7" a="1"/>
  <c r="U181" i="10" a="1"/>
  <c r="T33" i="7" a="1"/>
  <c r="V176" i="10" a="1"/>
  <c r="X117" i="10" a="1"/>
  <c r="W161" i="10" a="1"/>
  <c r="U144" i="10" a="1"/>
  <c r="X10" i="7" a="1"/>
  <c r="U45" i="10" a="1"/>
  <c r="T164" i="7" a="1"/>
  <c r="T13" i="10" a="1"/>
  <c r="U45" i="7" a="1"/>
  <c r="V58" i="7" a="1"/>
  <c r="X111" i="10" a="1"/>
  <c r="V121" i="7" a="1"/>
  <c r="V132" i="7" a="1"/>
  <c r="X50" i="10" a="1"/>
  <c r="U77" i="7" a="1"/>
  <c r="W131" i="10" a="1"/>
  <c r="T36" i="7" a="1"/>
  <c r="V23" i="7" a="1"/>
  <c r="W167" i="10" a="1"/>
  <c r="T88" i="10" a="1"/>
  <c r="X113" i="7" a="1"/>
  <c r="T147" i="7" a="1"/>
  <c r="Y72" i="11" a="1"/>
  <c r="W42" i="7" a="1"/>
  <c r="Y142" i="10" a="1"/>
  <c r="X164" i="10" a="1"/>
  <c r="W127" i="10" a="1"/>
  <c r="W106" i="10" a="1"/>
  <c r="V134" i="10" a="1"/>
  <c r="V20" i="7" a="1"/>
  <c r="W21" i="10" a="1"/>
  <c r="T39" i="7" a="1"/>
  <c r="V152" i="7" a="1"/>
  <c r="Z113" i="10" a="1"/>
  <c r="Z85" i="7" a="1"/>
  <c r="W152" i="10" a="1"/>
  <c r="X9" i="7" a="1"/>
  <c r="X143" i="7" a="1"/>
  <c r="Z127" i="10" a="1"/>
  <c r="Z96" i="7" a="1"/>
  <c r="T68" i="9" a="1"/>
  <c r="T53" i="10" a="1"/>
  <c r="U198" i="10" a="1"/>
  <c r="Y213" i="11" a="1"/>
  <c r="W186" i="10" a="1"/>
  <c r="U98" i="7" a="1"/>
  <c r="Y60" i="7" a="1"/>
  <c r="U65" i="9" a="1"/>
  <c r="W139" i="10" a="1"/>
  <c r="U192" i="10" a="1"/>
  <c r="Y180" i="10" a="1"/>
  <c r="Z69" i="7" a="1"/>
  <c r="Z8" i="7" a="1"/>
  <c r="V93" i="7" a="1"/>
  <c r="U69" i="7" a="1"/>
  <c r="Z72" i="7" a="1"/>
  <c r="T62" i="9" a="1"/>
  <c r="T14" i="7" a="1"/>
  <c r="X106" i="10" a="1"/>
  <c r="X103" i="7" a="1"/>
  <c r="U95" i="10" a="1"/>
  <c r="V8" i="10" a="1"/>
  <c r="W150" i="10" a="1"/>
  <c r="T73" i="7" a="1"/>
  <c r="Y26" i="7" a="1"/>
  <c r="X41" i="7" a="1"/>
  <c r="T32" i="7" a="1"/>
  <c r="U173" i="10" a="1"/>
  <c r="W159" i="7" a="1"/>
  <c r="Y114" i="7" a="1"/>
  <c r="T37" i="7" a="1"/>
  <c r="U80" i="7" a="1"/>
  <c r="X149" i="11" a="1"/>
  <c r="U150" i="7" a="1"/>
  <c r="Y22" i="10" a="1"/>
  <c r="T130" i="7" a="1"/>
  <c r="U140" i="7" a="1"/>
  <c r="Z100" i="10" a="1"/>
  <c r="V135" i="7" a="1"/>
  <c r="T169" i="7" a="1"/>
  <c r="X84" i="7" a="1"/>
  <c r="Z169" i="7" a="1"/>
  <c r="X60" i="9" a="1"/>
  <c r="U167" i="10" a="1"/>
  <c r="W138" i="10" a="1"/>
  <c r="V8" i="7" a="1"/>
  <c r="Y21" i="10" a="1"/>
  <c r="W146" i="10" a="1"/>
  <c r="U116" i="10" a="1"/>
  <c r="Z109" i="7" a="1"/>
  <c r="T193" i="10" a="1"/>
  <c r="W97" i="7" a="1"/>
  <c r="X101" i="7" a="1"/>
  <c r="T114" i="7" a="1"/>
  <c r="V37" i="10" a="1"/>
  <c r="W142" i="10" a="1"/>
  <c r="Z18" i="7" a="1"/>
  <c r="W34" i="7" a="1"/>
  <c r="T109" i="7" a="1"/>
  <c r="U85" i="7" a="1"/>
  <c r="X104" i="10" a="1"/>
  <c r="T18" i="10" a="1"/>
  <c r="T116" i="7" a="1"/>
  <c r="U83" i="10" a="1"/>
  <c r="X51" i="7" a="1"/>
  <c r="W108" i="7" a="1"/>
  <c r="Z111" i="10" a="1"/>
  <c r="U122" i="10" a="1"/>
  <c r="Y110" i="7" a="1"/>
  <c r="T28" i="10" a="1"/>
  <c r="X50" i="7" a="1"/>
  <c r="U107" i="7" a="1"/>
  <c r="T84" i="7" a="1"/>
  <c r="X102" i="7" a="1"/>
  <c r="T89" i="7" a="1"/>
  <c r="X159" i="10" a="1"/>
  <c r="Z65" i="7" a="1"/>
  <c r="W131" i="7" a="1"/>
  <c r="Z10" i="10" a="1"/>
  <c r="T140" i="10" a="1"/>
  <c r="T131" i="10" a="1"/>
  <c r="Y153" i="7" a="1"/>
  <c r="X32" i="7" a="1"/>
  <c r="W62" i="10" a="1"/>
  <c r="W32" i="7" a="1"/>
  <c r="U25" i="7" a="1"/>
  <c r="T90" i="7" a="1"/>
  <c r="U188" i="10" a="1"/>
  <c r="Z135" i="10" a="1"/>
  <c r="T152" i="7" a="1"/>
  <c r="X127" i="10" a="1"/>
  <c r="U121" i="10" a="1"/>
  <c r="X166" i="10" a="1"/>
  <c r="V107" i="10" a="1"/>
  <c r="W184" i="10" a="1"/>
  <c r="Z191" i="10" a="1"/>
  <c r="Y172" i="10" a="1"/>
  <c r="U17" i="7" a="1"/>
  <c r="Z79" i="7" a="1"/>
  <c r="U13" i="10" a="1"/>
  <c r="W110" i="7" a="1"/>
  <c r="U73" i="7" a="1"/>
  <c r="T10" i="10" a="1"/>
  <c r="X149" i="7" a="1"/>
  <c r="T122" i="7" a="1"/>
  <c r="Z20" i="10" a="1"/>
  <c r="V55" i="10" a="1"/>
  <c r="V127" i="10" a="1"/>
  <c r="W29" i="7" a="1"/>
  <c r="Y14" i="7" a="1"/>
  <c r="W153" i="7" a="1"/>
  <c r="Z16" i="7" a="1"/>
  <c r="V36" i="7" a="1"/>
  <c r="Y144" i="11" a="1"/>
  <c r="U65" i="7" a="1"/>
  <c r="Y108" i="10" a="1"/>
  <c r="Z119" i="7" a="1"/>
  <c r="X134" i="7" a="1"/>
  <c r="Y92" i="7" a="1"/>
  <c r="T119" i="7" a="1"/>
  <c r="Z76" i="7" a="1"/>
  <c r="V97" i="10" a="1"/>
  <c r="Z147" i="11" a="1"/>
  <c r="W143" i="7" a="1"/>
  <c r="X72" i="10" a="1"/>
  <c r="T58" i="7" a="1"/>
  <c r="T58" i="9" a="1"/>
  <c r="Z74" i="7" a="1"/>
  <c r="T34" i="7" a="1"/>
  <c r="T56" i="7" a="1"/>
  <c r="Y106" i="10" a="1"/>
  <c r="T40" i="7" a="1"/>
  <c r="W46" i="10" a="1"/>
  <c r="T112" i="7" a="1"/>
  <c r="V113" i="10" a="1"/>
  <c r="Y92" i="10" a="1"/>
  <c r="V159" i="10" a="1"/>
  <c r="U58" i="9" a="1"/>
  <c r="T137" i="10" a="1"/>
  <c r="T152" i="10" a="1"/>
  <c r="Z45" i="10" a="1"/>
  <c r="X189" i="10" a="1"/>
  <c r="Y32" i="10" a="1"/>
  <c r="X51" i="10" a="1"/>
  <c r="Z185" i="10" a="1"/>
  <c r="W125" i="10" a="1"/>
  <c r="X14" i="10" a="1"/>
  <c r="W33" i="10" a="1"/>
  <c r="U72" i="7" a="1"/>
  <c r="V166" i="7" a="1"/>
  <c r="T23" i="7" a="1"/>
  <c r="U155" i="10" a="1"/>
  <c r="Y133" i="10" a="1"/>
  <c r="Y29" i="7" a="1"/>
  <c r="U9" i="10" a="1"/>
  <c r="W156" i="10" a="1"/>
  <c r="X54" i="9" a="1"/>
  <c r="Y120" i="10" a="1"/>
  <c r="Z71" i="7" a="1"/>
  <c r="T189" i="10" a="1"/>
  <c r="Y107" i="7" a="1"/>
  <c r="T60" i="7" a="1"/>
  <c r="Y33" i="10" a="1"/>
  <c r="T120" i="7" a="1"/>
  <c r="Y85" i="7" a="1"/>
  <c r="X152" i="7" a="1"/>
  <c r="Z170" i="10" a="1"/>
  <c r="U115" i="7" a="1"/>
  <c r="T105" i="7" a="1"/>
  <c r="U33" i="10" a="1"/>
  <c r="T15" i="7" a="1"/>
  <c r="Z60" i="7" a="1"/>
  <c r="W169" i="10" a="1"/>
  <c r="X118" i="7" a="1"/>
  <c r="W88" i="10" a="1"/>
  <c r="V83" i="10" a="1"/>
  <c r="W117" i="10" a="1"/>
  <c r="U67" i="7" a="1"/>
  <c r="U159" i="7" a="1"/>
  <c r="V119" i="10" a="1"/>
  <c r="U116" i="7" a="1"/>
  <c r="V125" i="7" a="1"/>
  <c r="U119" i="7" a="1"/>
  <c r="X40" i="10" a="1"/>
  <c r="T118" i="10" a="1"/>
  <c r="W81" i="7" a="1"/>
  <c r="T67" i="7" a="1"/>
  <c r="U43" i="10" a="1"/>
  <c r="T22" i="10" a="1"/>
  <c r="V154" i="10" a="1"/>
  <c r="X93" i="7" a="1"/>
  <c r="X28" i="10" a="1"/>
  <c r="V140" i="7" a="1"/>
  <c r="W141" i="7" a="1"/>
  <c r="X156" i="10" a="1"/>
  <c r="Z36" i="7" a="1"/>
  <c r="T143" i="7" a="1"/>
  <c r="Z179" i="10" a="1"/>
  <c r="Z117" i="10" a="1"/>
  <c r="T44" i="10" a="1"/>
  <c r="V43" i="7" a="1"/>
  <c r="Y189" i="10" a="1"/>
  <c r="Z13" i="10" a="1"/>
  <c r="Z141" i="10" a="1"/>
  <c r="X33" i="10" a="1"/>
  <c r="V135" i="10" a="1"/>
  <c r="Z122" i="10" a="1"/>
  <c r="U137" i="10" a="1"/>
  <c r="U117" i="7" a="1"/>
  <c r="X9" i="10" a="1"/>
  <c r="Z50" i="10" a="1"/>
  <c r="Y101" i="10" a="1"/>
  <c r="T94" i="10" a="1"/>
  <c r="Z195" i="11" a="1"/>
  <c r="Z44" i="10" a="1"/>
  <c r="W144" i="7" a="1"/>
  <c r="U169" i="7" a="1"/>
  <c r="Y146" i="10" a="1"/>
  <c r="V92" i="7" a="1"/>
  <c r="Y69" i="7" a="1"/>
  <c r="U37" i="7" a="1"/>
  <c r="U112" i="10" a="1"/>
  <c r="T159" i="10" a="1"/>
  <c r="Y159" i="7" a="1"/>
  <c r="T150" i="7" a="1"/>
  <c r="Y164" i="7" a="1"/>
  <c r="T127" i="7" a="1"/>
  <c r="Y46" i="10" a="1"/>
  <c r="Y118" i="10" a="1"/>
  <c r="U21" i="10" a="1"/>
  <c r="U61" i="12" a="1"/>
  <c r="Z142" i="7" a="1"/>
  <c r="U82" i="7" a="1"/>
  <c r="W80" i="7" a="1"/>
  <c r="W67" i="7" a="1"/>
  <c r="Y144" i="10" a="1"/>
  <c r="T52" i="7" a="1"/>
  <c r="V85" i="7" a="1"/>
  <c r="Z100" i="7" a="1"/>
  <c r="X151" i="10" a="1"/>
  <c r="X76" i="7" a="1"/>
  <c r="Z80" i="10" a="1"/>
  <c r="Y53" i="10" a="1"/>
  <c r="W119" i="10" a="1"/>
  <c r="X32" i="10" a="1"/>
  <c r="W9" i="7" a="1"/>
  <c r="U170" i="7" a="1"/>
  <c r="T145" i="10" a="1"/>
  <c r="U39" i="7" a="1"/>
  <c r="X157" i="7" a="1"/>
  <c r="Z124" i="7" a="1"/>
  <c r="W86" i="7" a="1"/>
  <c r="Y146" i="7" a="1"/>
  <c r="X170" i="10" a="1"/>
  <c r="T142" i="7" a="1"/>
  <c r="W113" i="7" a="1"/>
  <c r="Y54" i="11" a="1"/>
  <c r="V71" i="7" a="1"/>
  <c r="T149" i="7" a="1"/>
  <c r="T108" i="7" a="1"/>
  <c r="Y128" i="11" a="1"/>
  <c r="V19" i="10" a="1"/>
  <c r="Z168" i="7" a="1"/>
  <c r="Z193" i="10" a="1"/>
  <c r="U96" i="7" a="1"/>
  <c r="W76" i="7" a="1"/>
  <c r="X117" i="7" a="1"/>
  <c r="Y158" i="10" a="1"/>
  <c r="V106" i="7" a="1"/>
  <c r="W62" i="9" a="1"/>
  <c r="W127" i="7" a="1"/>
  <c r="V165" i="10" a="1"/>
  <c r="T95" i="7" a="1"/>
  <c r="Y103" i="10" a="1"/>
  <c r="Y166" i="10" a="1"/>
  <c r="T74" i="9" a="1"/>
  <c r="X70" i="9" a="1"/>
  <c r="T97" i="10" a="1"/>
  <c r="T80" i="10" a="1"/>
  <c r="Z175" i="10" a="1"/>
  <c r="W119" i="7" a="1"/>
  <c r="Z169" i="10" a="1"/>
  <c r="V22" i="10" a="1"/>
  <c r="W123" i="10" a="1"/>
  <c r="Y14" i="10" a="1"/>
  <c r="X126" i="7" a="1"/>
  <c r="V130" i="10" a="1"/>
  <c r="Z97" i="7" a="1"/>
  <c r="V166" i="10" a="1"/>
  <c r="X162" i="7" a="1"/>
  <c r="V14" i="7" a="1"/>
  <c r="V171" i="10" a="1"/>
  <c r="Y175" i="7" a="1"/>
  <c r="W113" i="10" a="1"/>
  <c r="X102" i="10" a="1"/>
  <c r="X21" i="10" a="1"/>
  <c r="T43" i="10" a="1"/>
  <c r="X180" i="11" a="1"/>
  <c r="U183" i="10" a="1"/>
  <c r="X142" i="10" a="1"/>
  <c r="U112" i="7" a="1"/>
  <c r="X19" i="7" a="1"/>
  <c r="W135" i="7" a="1"/>
  <c r="Y159" i="10" a="1"/>
  <c r="U143" i="7" a="1"/>
  <c r="W141" i="10" a="1"/>
  <c r="Y51" i="10" a="1"/>
  <c r="Z155" i="10" a="1"/>
  <c r="X155" i="7" a="1"/>
  <c r="Y161" i="10" a="1"/>
  <c r="U10" i="10" a="1"/>
  <c r="T128" i="10" a="1"/>
  <c r="Z9" i="10" a="1"/>
  <c r="Y155" i="7" a="1"/>
  <c r="Y90" i="7" a="1"/>
  <c r="Y89" i="7" a="1"/>
  <c r="T100" i="7" a="1"/>
  <c r="X175" i="10" a="1"/>
  <c r="U103" i="10" a="1"/>
  <c r="W21" i="7" a="1"/>
  <c r="V146" i="10" a="1"/>
  <c r="T144" i="10" a="1"/>
  <c r="T192" i="10" a="1"/>
  <c r="Y124" i="10" a="1"/>
  <c r="T56" i="9" a="1"/>
  <c r="Z109" i="10" a="1"/>
  <c r="X96" i="10" a="1"/>
  <c r="W133" i="10" a="1"/>
  <c r="Y28" i="10" a="1"/>
  <c r="W195" i="10" a="1"/>
  <c r="Z107" i="10" a="1"/>
  <c r="W140" i="10" a="1"/>
  <c r="W74" i="9" a="1"/>
  <c r="Y44" i="7" a="1"/>
  <c r="X82" i="7" a="1"/>
  <c r="V87" i="7" a="1"/>
  <c r="Z51" i="10" a="1"/>
  <c r="U193" i="10" a="1"/>
  <c r="Z160" i="7" a="1"/>
  <c r="Z43" i="7" a="1"/>
  <c r="U165" i="7" a="1"/>
  <c r="Y41" i="10" a="1"/>
  <c r="W149" i="7" a="1"/>
  <c r="Y165" i="7" a="1"/>
  <c r="T111" i="7" a="1"/>
  <c r="V164" i="10" a="1"/>
  <c r="T19" i="7" a="1"/>
  <c r="Z156" i="10" a="1"/>
  <c r="Y196" i="11" a="1"/>
  <c r="Y38" i="7" a="1"/>
  <c r="V136" i="10" a="1"/>
  <c r="T95" i="10" a="1"/>
  <c r="U46" i="7" a="1"/>
  <c r="W54" i="12" a="1"/>
  <c r="Y126" i="10" a="1"/>
  <c r="W168" i="7" a="1"/>
  <c r="V158" i="7" a="1"/>
  <c r="V108" i="7" a="1"/>
  <c r="X46" i="10" a="1"/>
  <c r="V16" i="7" a="1"/>
  <c r="W155" i="7" a="1"/>
  <c r="Y18" i="10" a="1"/>
  <c r="U154" i="10" a="1"/>
  <c r="X34" i="7" a="1"/>
  <c r="V68" i="9" a="1"/>
  <c r="W44" i="7" a="1"/>
  <c r="X145" i="7" a="1"/>
  <c r="U135" i="10" a="1"/>
  <c r="X134" i="10" a="1"/>
  <c r="W91" i="7" a="1"/>
  <c r="Z203" i="11" a="1"/>
  <c r="T28" i="7" a="1"/>
  <c r="Y70" i="7" a="1"/>
  <c r="U156" i="7" a="1"/>
  <c r="Z87" i="10" a="1"/>
  <c r="W157" i="7" a="1"/>
  <c r="W39" i="10" a="1"/>
  <c r="Z167" i="10" a="1"/>
  <c r="T102" i="10" a="1"/>
  <c r="Y100" i="10" a="1"/>
  <c r="V106" i="10" a="1"/>
  <c r="T170" i="10" a="1"/>
  <c r="V90" i="7" a="1"/>
  <c r="Y116" i="7" a="1"/>
  <c r="Z209" i="11" a="1"/>
  <c r="X121" i="10" a="1"/>
  <c r="U72" i="9" a="1"/>
  <c r="V54" i="7" a="1"/>
  <c r="U145" i="7" a="1"/>
  <c r="Y192" i="10" a="1"/>
  <c r="X119" i="10" a="1"/>
  <c r="U39" i="10" a="1"/>
  <c r="X167" i="7" a="1"/>
  <c r="T141" i="7" a="1"/>
  <c r="T132" i="10" a="1"/>
  <c r="X128" i="10" a="1"/>
  <c r="T47" i="7" a="1"/>
  <c r="Z132" i="7" a="1"/>
  <c r="V149" i="7" a="1"/>
  <c r="Z122" i="9" a="1"/>
  <c r="U31" i="7" a="1"/>
  <c r="Z164" i="10" a="1"/>
  <c r="W58" i="9" a="1"/>
  <c r="V192" i="10" a="1"/>
  <c r="Y72" i="7" a="1"/>
  <c r="Y96" i="10" a="1"/>
  <c r="X108" i="10" a="1"/>
  <c r="T135" i="7" a="1"/>
  <c r="V80" i="7" a="1"/>
  <c r="V50" i="10" a="1"/>
  <c r="U170" i="10" a="1"/>
  <c r="X192" i="10" a="1"/>
  <c r="U58" i="7" a="1"/>
  <c r="U150" i="10" a="1"/>
  <c r="U97" i="10" a="1"/>
  <c r="X34" i="10" a="1"/>
  <c r="W54" i="7" a="1"/>
  <c r="W156" i="7" a="1"/>
  <c r="W116" i="7" a="1"/>
  <c r="T151" i="10" a="1"/>
  <c r="W140" i="7" a="1"/>
  <c r="X29" i="7" a="1"/>
  <c r="V126" i="10" a="1"/>
  <c r="U83" i="7" a="1"/>
  <c r="V136" i="7" a="1"/>
  <c r="X130" i="7" a="1"/>
  <c r="U30" i="7" a="1"/>
  <c r="X98" i="7" a="1"/>
  <c r="Z154" i="7" a="1"/>
  <c r="T30" i="7" a="1"/>
  <c r="U111" i="7" a="1"/>
  <c r="U51" i="10" a="1"/>
  <c r="X58" i="9" a="1"/>
  <c r="T69" i="9" a="1"/>
  <c r="X186" i="10" a="1"/>
  <c r="V70" i="9" a="1"/>
  <c r="W152" i="7" a="1"/>
  <c r="V182" i="10" a="1"/>
  <c r="Y58" i="7" a="1"/>
  <c r="T34" i="10" a="1"/>
  <c r="U11" i="7" a="1"/>
  <c r="Y152" i="7" a="1"/>
  <c r="Z123" i="10" a="1"/>
  <c r="W121" i="10" a="1"/>
  <c r="X22" i="10" a="1"/>
  <c r="U154" i="7" a="1"/>
  <c r="V137" i="7" a="1"/>
  <c r="Y163" i="7" a="1"/>
  <c r="Y71" i="7" a="1"/>
  <c r="Z11" i="7" a="1"/>
  <c r="T151" i="7" a="1"/>
  <c r="U104" i="10" a="1"/>
  <c r="V138" i="7" a="1"/>
  <c r="U47" i="7" a="1"/>
  <c r="T142" i="10" a="1"/>
  <c r="W124" i="7" a="1"/>
  <c r="Y88" i="11" a="1"/>
  <c r="Z123" i="7" a="1"/>
  <c r="W115" i="10" a="1"/>
  <c r="Z99" i="10" a="1"/>
  <c r="V119" i="7" a="1"/>
  <c r="W20" i="7" a="1"/>
  <c r="U195" i="10" a="1"/>
  <c r="W60" i="11" a="1"/>
  <c r="V162" i="7" a="1"/>
  <c r="Z106" i="10" a="1"/>
  <c r="T11" i="10" a="1"/>
  <c r="Z49" i="10" a="1"/>
  <c r="T101" i="10" a="1"/>
  <c r="T72" i="10" a="1"/>
  <c r="U53" i="10" a="1"/>
  <c r="W99" i="7" a="1"/>
  <c r="Z149" i="10" a="1"/>
  <c r="X154" i="10" a="1"/>
  <c r="V89" i="7" a="1"/>
  <c r="Y11" i="7" a="1"/>
  <c r="T124" i="10" a="1"/>
  <c r="Y109" i="7" a="1"/>
  <c r="Y98" i="10" a="1"/>
  <c r="X108" i="7" a="1"/>
  <c r="V195" i="10" a="1"/>
  <c r="Y75" i="7" a="1"/>
  <c r="T121" i="10" a="1"/>
  <c r="T138" i="10" a="1"/>
  <c r="T109" i="10" a="1"/>
  <c r="T157" i="7" a="1"/>
  <c r="V127" i="7" a="1"/>
  <c r="T145" i="7" a="1"/>
  <c r="T70" i="9" a="1"/>
  <c r="V26" i="7" a="1"/>
  <c r="T155" i="7" a="1"/>
  <c r="V74" i="7" a="1"/>
  <c r="Y193" i="10" a="1"/>
  <c r="U110" i="7" a="1"/>
  <c r="X129" i="10" a="1"/>
  <c r="U151" i="7" a="1"/>
  <c r="W30" i="7" a="1"/>
  <c r="W47" i="10" a="1"/>
  <c r="Z46" i="11" a="1"/>
  <c r="V65" i="7" a="1"/>
  <c r="V142" i="10" a="1"/>
  <c r="V33" i="10" a="1"/>
  <c r="U108" i="7" a="1"/>
  <c r="V96" i="7" a="1"/>
  <c r="Z92" i="7" a="1"/>
  <c r="V13" i="7" a="1"/>
  <c r="X60" i="7" a="1"/>
  <c r="U67" i="9" a="1"/>
  <c r="T8" i="7" a="1"/>
  <c r="Z11" i="10" a="1"/>
  <c r="Z129" i="10" a="1"/>
  <c r="T16" i="7" a="1"/>
  <c r="V158" i="10" a="1"/>
  <c r="X141" i="10" a="1"/>
  <c r="V9" i="7" a="1"/>
  <c r="T136" i="10" a="1"/>
  <c r="W44" i="10" a="1"/>
  <c r="Y173" i="10" a="1"/>
  <c r="Z133" i="10" a="1"/>
  <c r="U98" i="10" a="1"/>
  <c r="Y67" i="9" a="1"/>
  <c r="W129" i="10" a="1"/>
  <c r="W79" i="7" a="1"/>
  <c r="T76" i="7" a="1"/>
  <c r="Y182" i="10" a="1"/>
  <c r="W168" i="10" a="1"/>
  <c r="Y84" i="7" a="1"/>
  <c r="Y49" i="10" a="1"/>
  <c r="Z51" i="9" a="1"/>
  <c r="Y123" i="7" a="1"/>
  <c r="U50" i="10" a="1"/>
  <c r="W41" i="7" a="1"/>
  <c r="U164" i="7" a="1"/>
  <c r="T156" i="7" a="1"/>
  <c r="Y186" i="10" a="1"/>
  <c r="Z29" i="7" a="1"/>
  <c r="U156" i="10" a="1"/>
  <c r="V188" i="10" a="1"/>
  <c r="X28" i="11" a="1"/>
  <c r="X62" i="9" a="1"/>
  <c r="U56" i="7" a="1"/>
  <c r="Z186" i="10" a="1"/>
  <c r="V60" i="7" a="1"/>
  <c r="Y25" i="10" a="1"/>
  <c r="T148" i="10" a="1"/>
  <c r="U165" i="10" a="1"/>
  <c r="U48" i="10" a="1"/>
  <c r="Y123" i="10" a="1"/>
  <c r="Y45" i="10" a="1"/>
  <c r="T103" i="7" a="1"/>
  <c r="Y134" i="10" a="1"/>
  <c r="U92" i="7" a="1"/>
  <c r="Y63" i="7" a="1"/>
  <c r="T110" i="10" a="1"/>
  <c r="V80" i="10" a="1"/>
  <c r="Z154" i="10" a="1"/>
  <c r="Z172" i="7" a="1"/>
  <c r="X18" i="10" a="1"/>
  <c r="X150" i="10" a="1"/>
  <c r="X100" i="7" a="1"/>
  <c r="Z99" i="7" a="1"/>
  <c r="V141" i="10" a="1"/>
  <c r="W8" i="10" a="1"/>
  <c r="V32" i="7" a="1"/>
  <c r="T125" i="10" a="1"/>
  <c r="U146" i="10" a="1"/>
  <c r="W154" i="10" a="1"/>
  <c r="U169" i="10" a="1"/>
  <c r="V94" i="10" a="1"/>
  <c r="Z107" i="7" a="1"/>
  <c r="T42" i="7" a="1"/>
  <c r="U166" i="10" a="1"/>
  <c r="Z117" i="7" a="1"/>
  <c r="X112" i="10" a="1"/>
  <c r="V161" i="7" a="1"/>
  <c r="T198" i="10" a="1"/>
  <c r="W17" i="7" a="1"/>
  <c r="Y148" i="7" a="1"/>
  <c r="X12" i="7" a="1"/>
  <c r="Z121" i="10" a="1"/>
  <c r="U168" i="7" a="1"/>
  <c r="Y52" i="7" a="1"/>
  <c r="U46" i="10" a="1"/>
  <c r="V167" i="7" a="1"/>
  <c r="Z138" i="7" a="1"/>
  <c r="X166" i="7" a="1"/>
  <c r="X20" i="10" a="1"/>
  <c r="V83" i="7" a="1"/>
  <c r="X10" i="10" a="1"/>
  <c r="T51" i="10" a="1"/>
  <c r="W40" i="10" a="1"/>
  <c r="Z58" i="7" a="1"/>
  <c r="Z67" i="9" a="1"/>
  <c r="V109" i="10" a="1"/>
  <c r="V10" i="7" a="1"/>
  <c r="Z87" i="7" a="1"/>
  <c r="V18" i="7" a="1"/>
  <c r="W102" i="7" a="1"/>
  <c r="W142" i="7" a="1"/>
  <c r="V133" i="7" a="1"/>
  <c r="U152" i="7" a="1"/>
  <c r="W154" i="7" a="1"/>
  <c r="W118" i="7" a="1"/>
  <c r="Z67" i="7" a="1"/>
  <c r="Y98" i="7" a="1"/>
  <c r="U153" i="10" a="1"/>
  <c r="U19" i="7" a="1"/>
  <c r="U125" i="7" a="1"/>
  <c r="W95" i="10" a="1"/>
  <c r="W82" i="7" a="1"/>
  <c r="V141" i="7" a="1"/>
  <c r="Z139" i="10" a="1"/>
  <c r="Z167" i="7" a="1"/>
  <c r="V19" i="7" a="1"/>
  <c r="U175" i="7" a="1"/>
  <c r="X118" i="10" a="1"/>
  <c r="X13" i="10" a="1"/>
  <c r="Y185" i="10" a="1"/>
  <c r="V163" i="7" a="1"/>
  <c r="W38" i="7" a="1"/>
  <c r="X116" i="10" a="1"/>
  <c r="W123" i="7" a="1"/>
  <c r="X142" i="7" a="1"/>
  <c r="X53" i="9" a="1"/>
  <c r="U34" i="7" a="1"/>
  <c r="U130" i="7" a="1"/>
  <c r="Z152" i="7" a="1"/>
  <c r="W103" i="7" a="1"/>
  <c r="X184" i="10" a="1"/>
  <c r="T86" i="7" a="1"/>
  <c r="Z186" i="11" a="1"/>
  <c r="V25" i="10" a="1"/>
  <c r="X61" i="12" a="1"/>
  <c r="X179" i="10" a="1"/>
  <c r="V164" i="7" a="1"/>
  <c r="U189" i="10" a="1"/>
  <c r="Z21" i="7" a="1"/>
  <c r="V128" i="10" a="1"/>
  <c r="W15" i="7" a="1"/>
  <c r="T99" i="10" a="1"/>
  <c r="X136" i="7" a="1"/>
  <c r="T14" i="10" a="1"/>
  <c r="Z143" i="7" a="1"/>
  <c r="T69" i="7" a="1"/>
  <c r="X16" i="7" a="1"/>
  <c r="V175" i="10" a="1"/>
  <c r="V175" i="7" a="1"/>
  <c r="T115" i="7" a="1"/>
  <c r="T60" i="10" a="1"/>
  <c r="W41" i="10" a="1"/>
  <c r="T172" i="7" a="1"/>
  <c r="Y111" i="10" a="1"/>
  <c r="X74" i="9" a="1"/>
  <c r="Z103" i="10" a="1"/>
  <c r="W85" i="7" a="1"/>
  <c r="V170" i="10" a="1"/>
  <c r="T45" i="7" a="1"/>
  <c r="W11" i="7" a="1"/>
  <c r="W165" i="7" a="1"/>
  <c r="V105" i="10" a="1"/>
  <c r="X180" i="10" a="1"/>
  <c r="X160" i="7" a="1"/>
  <c r="U74" i="9" a="1"/>
  <c r="Z94" i="10" a="1"/>
  <c r="W137" i="7" a="1"/>
  <c r="X151" i="7" a="1"/>
  <c r="Y100" i="7" a="1"/>
  <c r="W52" i="9" a="1"/>
  <c r="U191" i="10" a="1"/>
  <c r="V185" i="10" a="1"/>
  <c r="Y140" i="10" a="1"/>
  <c r="T42" i="10" a="1"/>
  <c r="W126" i="10" a="1"/>
  <c r="T129" i="7" a="1"/>
  <c r="Y188" i="10" a="1"/>
  <c r="T124" i="7" a="1"/>
  <c r="V107" i="7" a="1"/>
  <c r="U131" i="10" a="1"/>
  <c r="Z27" i="7" a="1"/>
  <c r="Z54" i="12" a="1"/>
  <c r="T117" i="10" a="1"/>
  <c r="W49" i="10" a="1"/>
  <c r="W111" i="7" a="1"/>
  <c r="U15" i="7" a="1"/>
  <c r="U97" i="7" a="1"/>
  <c r="U89" i="7" a="1"/>
  <c r="X17" i="7" a="1"/>
  <c r="T166" i="10" a="1"/>
  <c r="U106" i="7" a="1"/>
  <c r="W219" i="13" a="1"/>
  <c r="X219" i="13" a="1"/>
  <c r="V219" i="13" a="1"/>
  <c r="U219" i="13" a="1"/>
  <c r="T219" i="13" a="1"/>
  <c r="T219" i="13" l="1"/>
  <c r="U219" i="13"/>
  <c r="V219" i="13"/>
  <c r="AG219" i="13" s="1"/>
  <c r="X219" i="13"/>
  <c r="AI219" i="13" s="1"/>
  <c r="W219" i="13"/>
  <c r="AH219" i="13" s="1"/>
  <c r="U106" i="7"/>
  <c r="T166" i="10"/>
  <c r="X17" i="7"/>
  <c r="U89" i="7"/>
  <c r="U97" i="7"/>
  <c r="U15" i="7"/>
  <c r="W111" i="7"/>
  <c r="W49" i="10"/>
  <c r="T117" i="10"/>
  <c r="Z54" i="12"/>
  <c r="Z27" i="7"/>
  <c r="U131" i="10"/>
  <c r="V107" i="7"/>
  <c r="T124" i="7"/>
  <c r="Y188" i="10"/>
  <c r="T129" i="7"/>
  <c r="W126" i="10"/>
  <c r="T42" i="10"/>
  <c r="Y140" i="10"/>
  <c r="V185" i="10"/>
  <c r="U191" i="10"/>
  <c r="W52" i="9"/>
  <c r="J52" i="9" s="1"/>
  <c r="Y100" i="7"/>
  <c r="X151" i="7"/>
  <c r="W137" i="7"/>
  <c r="Z94" i="10"/>
  <c r="U74" i="9"/>
  <c r="H74" i="9" s="1"/>
  <c r="X160" i="7"/>
  <c r="X180" i="10"/>
  <c r="V105" i="10"/>
  <c r="W165" i="7"/>
  <c r="W11" i="7"/>
  <c r="T45" i="7"/>
  <c r="V170" i="10"/>
  <c r="W85" i="7"/>
  <c r="Z103" i="10"/>
  <c r="X74" i="9"/>
  <c r="K74" i="9" s="1"/>
  <c r="Y111" i="10"/>
  <c r="T172" i="7"/>
  <c r="W41" i="10"/>
  <c r="T60" i="10"/>
  <c r="T115" i="7"/>
  <c r="V175" i="7"/>
  <c r="V175" i="10"/>
  <c r="X16" i="7"/>
  <c r="T69" i="7"/>
  <c r="Z143" i="7"/>
  <c r="T14" i="10"/>
  <c r="X136" i="7"/>
  <c r="T99" i="10"/>
  <c r="W15" i="7"/>
  <c r="V128" i="10"/>
  <c r="Z21" i="7"/>
  <c r="U189" i="10"/>
  <c r="V164" i="7"/>
  <c r="X179" i="10"/>
  <c r="X61" i="12"/>
  <c r="V25" i="10"/>
  <c r="Z186" i="11"/>
  <c r="T86" i="7"/>
  <c r="X184" i="10"/>
  <c r="W103" i="7"/>
  <c r="Z152" i="7"/>
  <c r="M152" i="7" s="1"/>
  <c r="U130" i="7"/>
  <c r="U34" i="7"/>
  <c r="X53" i="9"/>
  <c r="K53" i="9" s="1"/>
  <c r="X142" i="7"/>
  <c r="W123" i="7"/>
  <c r="X116" i="10"/>
  <c r="W38" i="7"/>
  <c r="V163" i="7"/>
  <c r="Y185" i="10"/>
  <c r="X13" i="10"/>
  <c r="X118" i="10"/>
  <c r="U175" i="7"/>
  <c r="V19" i="7"/>
  <c r="Z167" i="7"/>
  <c r="Z139" i="10"/>
  <c r="V141" i="7"/>
  <c r="W82" i="7"/>
  <c r="W95" i="10"/>
  <c r="U125" i="7"/>
  <c r="U19" i="7"/>
  <c r="U153" i="10"/>
  <c r="Y98" i="7"/>
  <c r="Z67" i="7"/>
  <c r="W118" i="7"/>
  <c r="W154" i="7"/>
  <c r="U152" i="7"/>
  <c r="H152" i="7" s="1"/>
  <c r="V133" i="7"/>
  <c r="W142" i="7"/>
  <c r="W102" i="7"/>
  <c r="V18" i="7"/>
  <c r="Z87" i="7"/>
  <c r="V10" i="7"/>
  <c r="V109" i="10"/>
  <c r="Z67" i="9"/>
  <c r="M67" i="9" s="1"/>
  <c r="Z58" i="7"/>
  <c r="W40" i="10"/>
  <c r="T51" i="10"/>
  <c r="X10" i="10"/>
  <c r="V83" i="7"/>
  <c r="X20" i="10"/>
  <c r="X166" i="7"/>
  <c r="Z138" i="7"/>
  <c r="V167" i="7"/>
  <c r="U46" i="10"/>
  <c r="Y52" i="7"/>
  <c r="U168" i="7"/>
  <c r="H168" i="7" s="1"/>
  <c r="Z121" i="10"/>
  <c r="X12" i="7"/>
  <c r="Y148" i="7"/>
  <c r="W17" i="7"/>
  <c r="T198" i="10"/>
  <c r="V161" i="7"/>
  <c r="X112" i="10"/>
  <c r="Z117" i="7"/>
  <c r="U166" i="10"/>
  <c r="T42" i="7"/>
  <c r="Z107" i="7"/>
  <c r="V94" i="10"/>
  <c r="U169" i="10"/>
  <c r="W154" i="10"/>
  <c r="U146" i="10"/>
  <c r="T125" i="10"/>
  <c r="V32" i="7"/>
  <c r="W8" i="10"/>
  <c r="V141" i="10"/>
  <c r="Z99" i="7"/>
  <c r="X100" i="7"/>
  <c r="X150" i="10"/>
  <c r="X18" i="10"/>
  <c r="Z172" i="7"/>
  <c r="Z154" i="10"/>
  <c r="V80" i="10"/>
  <c r="T110" i="10"/>
  <c r="Y63" i="7"/>
  <c r="U92" i="7"/>
  <c r="Y134" i="10"/>
  <c r="T103" i="7"/>
  <c r="Y45" i="10"/>
  <c r="Y123" i="10"/>
  <c r="U48" i="10"/>
  <c r="U165" i="10"/>
  <c r="T148" i="10"/>
  <c r="Y25" i="10"/>
  <c r="V60" i="7"/>
  <c r="Z186" i="10"/>
  <c r="U56" i="7"/>
  <c r="X62" i="9"/>
  <c r="K62" i="9" s="1"/>
  <c r="X28" i="11"/>
  <c r="V188" i="10"/>
  <c r="U156" i="10"/>
  <c r="Z29" i="7"/>
  <c r="Y186" i="10"/>
  <c r="T156" i="7"/>
  <c r="U164" i="7"/>
  <c r="W41" i="7"/>
  <c r="U50" i="10"/>
  <c r="Y123" i="7"/>
  <c r="Z51" i="9"/>
  <c r="M51" i="9" s="1"/>
  <c r="Y49" i="10"/>
  <c r="Y84" i="7"/>
  <c r="W168" i="10"/>
  <c r="Y182" i="10"/>
  <c r="T76" i="7"/>
  <c r="W79" i="7"/>
  <c r="W129" i="10"/>
  <c r="Y67" i="9"/>
  <c r="L67" i="9" s="1"/>
  <c r="U98" i="10"/>
  <c r="Z133" i="10"/>
  <c r="Y173" i="10"/>
  <c r="W44" i="10"/>
  <c r="T136" i="10"/>
  <c r="V9" i="7"/>
  <c r="X141" i="10"/>
  <c r="V158" i="10"/>
  <c r="T16" i="7"/>
  <c r="Z129" i="10"/>
  <c r="Z11" i="10"/>
  <c r="T8" i="7"/>
  <c r="U67" i="9"/>
  <c r="H67" i="9" s="1"/>
  <c r="X60" i="7"/>
  <c r="V13" i="7"/>
  <c r="Z92" i="7"/>
  <c r="V96" i="7"/>
  <c r="U108" i="7"/>
  <c r="V33" i="10"/>
  <c r="V142" i="10"/>
  <c r="V65" i="7"/>
  <c r="Z46" i="11"/>
  <c r="W47" i="10"/>
  <c r="W30" i="7"/>
  <c r="U151" i="7"/>
  <c r="X129" i="10"/>
  <c r="U110" i="7"/>
  <c r="Y193" i="10"/>
  <c r="V74" i="7"/>
  <c r="T155" i="7"/>
  <c r="V26" i="7"/>
  <c r="T70" i="9"/>
  <c r="G70" i="9" s="1"/>
  <c r="T145" i="7"/>
  <c r="V127" i="7"/>
  <c r="T157" i="7"/>
  <c r="T109" i="10"/>
  <c r="T138" i="10"/>
  <c r="T121" i="10"/>
  <c r="Y75" i="7"/>
  <c r="V195" i="10"/>
  <c r="X108" i="7"/>
  <c r="Y98" i="10"/>
  <c r="Y109" i="7"/>
  <c r="T124" i="10"/>
  <c r="Y11" i="7"/>
  <c r="V89" i="7"/>
  <c r="X154" i="10"/>
  <c r="Z149" i="10"/>
  <c r="W99" i="7"/>
  <c r="U53" i="10"/>
  <c r="T72" i="10"/>
  <c r="T101" i="10"/>
  <c r="Z49" i="10"/>
  <c r="T11" i="10"/>
  <c r="Z106" i="10"/>
  <c r="V162" i="7"/>
  <c r="W60" i="11"/>
  <c r="U195" i="10"/>
  <c r="W20" i="7"/>
  <c r="V119" i="7"/>
  <c r="Z99" i="10"/>
  <c r="W115" i="10"/>
  <c r="Z123" i="7"/>
  <c r="Y88" i="11"/>
  <c r="W124" i="7"/>
  <c r="T142" i="10"/>
  <c r="U47" i="7"/>
  <c r="V138" i="7"/>
  <c r="U104" i="10"/>
  <c r="T151" i="7"/>
  <c r="Z11" i="7"/>
  <c r="Y71" i="7"/>
  <c r="Y163" i="7"/>
  <c r="V137" i="7"/>
  <c r="U154" i="7"/>
  <c r="X22" i="10"/>
  <c r="W121" i="10"/>
  <c r="Z123" i="10"/>
  <c r="Y152" i="7"/>
  <c r="L152" i="7" s="1"/>
  <c r="U11" i="7"/>
  <c r="T34" i="10"/>
  <c r="Y58" i="7"/>
  <c r="V182" i="10"/>
  <c r="W152" i="7"/>
  <c r="J152" i="7" s="1"/>
  <c r="V70" i="9"/>
  <c r="I70" i="9" s="1"/>
  <c r="X186" i="10"/>
  <c r="T69" i="9"/>
  <c r="G69" i="9" s="1"/>
  <c r="X58" i="9"/>
  <c r="K58" i="9" s="1"/>
  <c r="U51" i="10"/>
  <c r="U111" i="7"/>
  <c r="T30" i="7"/>
  <c r="Z154" i="7"/>
  <c r="X98" i="7"/>
  <c r="U30" i="7"/>
  <c r="X130" i="7"/>
  <c r="V136" i="7"/>
  <c r="U83" i="7"/>
  <c r="V126" i="10"/>
  <c r="X29" i="7"/>
  <c r="W140" i="7"/>
  <c r="T151" i="10"/>
  <c r="W116" i="7"/>
  <c r="W156" i="7"/>
  <c r="W54" i="7"/>
  <c r="X34" i="10"/>
  <c r="U97" i="10"/>
  <c r="U150" i="10"/>
  <c r="U58" i="7"/>
  <c r="X192" i="10"/>
  <c r="U170" i="10"/>
  <c r="V50" i="10"/>
  <c r="V80" i="7"/>
  <c r="T135" i="7"/>
  <c r="X108" i="10"/>
  <c r="Y96" i="10"/>
  <c r="Y72" i="7"/>
  <c r="V192" i="10"/>
  <c r="W58" i="9"/>
  <c r="J58" i="9" s="1"/>
  <c r="Z164" i="10"/>
  <c r="U31" i="7"/>
  <c r="Z122" i="9"/>
  <c r="M122" i="9" s="1"/>
  <c r="V149" i="7"/>
  <c r="Z132" i="7"/>
  <c r="T47" i="7"/>
  <c r="X128" i="10"/>
  <c r="T132" i="10"/>
  <c r="T141" i="7"/>
  <c r="X167" i="7"/>
  <c r="U39" i="10"/>
  <c r="X119" i="10"/>
  <c r="Y192" i="10"/>
  <c r="U145" i="7"/>
  <c r="V54" i="7"/>
  <c r="U72" i="9"/>
  <c r="H72" i="9" s="1"/>
  <c r="X121" i="10"/>
  <c r="Z209" i="11"/>
  <c r="Y116" i="7"/>
  <c r="V90" i="7"/>
  <c r="T170" i="10"/>
  <c r="V106" i="10"/>
  <c r="Y100" i="10"/>
  <c r="T102" i="10"/>
  <c r="Z167" i="10"/>
  <c r="W39" i="10"/>
  <c r="W157" i="7"/>
  <c r="Z87" i="10"/>
  <c r="U156" i="7"/>
  <c r="Y70" i="7"/>
  <c r="T28" i="7"/>
  <c r="Z203" i="11"/>
  <c r="W91" i="7"/>
  <c r="X134" i="10"/>
  <c r="U135" i="10"/>
  <c r="X145" i="7"/>
  <c r="W44" i="7"/>
  <c r="V68" i="9"/>
  <c r="I68" i="9" s="1"/>
  <c r="X34" i="7"/>
  <c r="U154" i="10"/>
  <c r="Y18" i="10"/>
  <c r="W155" i="7"/>
  <c r="V16" i="7"/>
  <c r="X46" i="10"/>
  <c r="V108" i="7"/>
  <c r="V158" i="7"/>
  <c r="W168" i="7"/>
  <c r="J168" i="7" s="1"/>
  <c r="Y126" i="10"/>
  <c r="W54" i="12"/>
  <c r="U46" i="7"/>
  <c r="T95" i="10"/>
  <c r="V136" i="10"/>
  <c r="Y38" i="7"/>
  <c r="Y196" i="11"/>
  <c r="Z156" i="10"/>
  <c r="T19" i="7"/>
  <c r="V164" i="10"/>
  <c r="T111" i="7"/>
  <c r="Y165" i="7"/>
  <c r="W149" i="7"/>
  <c r="Y41" i="10"/>
  <c r="U165" i="7"/>
  <c r="Z43" i="7"/>
  <c r="Z160" i="7"/>
  <c r="U193" i="10"/>
  <c r="Z51" i="10"/>
  <c r="V87" i="7"/>
  <c r="X82" i="7"/>
  <c r="Y44" i="7"/>
  <c r="W74" i="9"/>
  <c r="J74" i="9" s="1"/>
  <c r="W140" i="10"/>
  <c r="Z107" i="10"/>
  <c r="W195" i="10"/>
  <c r="Y28" i="10"/>
  <c r="W133" i="10"/>
  <c r="X96" i="10"/>
  <c r="Z109" i="10"/>
  <c r="T56" i="9"/>
  <c r="G56" i="9" s="1"/>
  <c r="Y124" i="10"/>
  <c r="T192" i="10"/>
  <c r="T144" i="10"/>
  <c r="V146" i="10"/>
  <c r="W21" i="7"/>
  <c r="U103" i="10"/>
  <c r="X175" i="10"/>
  <c r="T100" i="7"/>
  <c r="Y89" i="7"/>
  <c r="Y90" i="7"/>
  <c r="Y155" i="7"/>
  <c r="Z9" i="10"/>
  <c r="T128" i="10"/>
  <c r="U10" i="10"/>
  <c r="Y161" i="10"/>
  <c r="X155" i="7"/>
  <c r="Z155" i="10"/>
  <c r="Y51" i="10"/>
  <c r="W141" i="10"/>
  <c r="U143" i="7"/>
  <c r="Y159" i="10"/>
  <c r="W135" i="7"/>
  <c r="X19" i="7"/>
  <c r="U112" i="7"/>
  <c r="X142" i="10"/>
  <c r="U183" i="10"/>
  <c r="X180" i="11"/>
  <c r="T43" i="10"/>
  <c r="X21" i="10"/>
  <c r="X102" i="10"/>
  <c r="W113" i="10"/>
  <c r="Y175" i="7"/>
  <c r="V171" i="10"/>
  <c r="V14" i="7"/>
  <c r="X162" i="7"/>
  <c r="V166" i="10"/>
  <c r="Z97" i="7"/>
  <c r="V130" i="10"/>
  <c r="X126" i="7"/>
  <c r="Y14" i="10"/>
  <c r="W123" i="10"/>
  <c r="V22" i="10"/>
  <c r="Z169" i="10"/>
  <c r="W119" i="7"/>
  <c r="Z175" i="10"/>
  <c r="T80" i="10"/>
  <c r="T97" i="10"/>
  <c r="X70" i="9"/>
  <c r="K70" i="9" s="1"/>
  <c r="T74" i="9"/>
  <c r="G74" i="9" s="1"/>
  <c r="Y166" i="10"/>
  <c r="Y103" i="10"/>
  <c r="T95" i="7"/>
  <c r="V165" i="10"/>
  <c r="W127" i="7"/>
  <c r="W62" i="9"/>
  <c r="J62" i="9" s="1"/>
  <c r="V106" i="7"/>
  <c r="Y158" i="10"/>
  <c r="X117" i="7"/>
  <c r="W76" i="7"/>
  <c r="U96" i="7"/>
  <c r="Z193" i="10"/>
  <c r="Z168" i="7"/>
  <c r="M168" i="7" s="1"/>
  <c r="V19" i="10"/>
  <c r="Y128" i="11"/>
  <c r="T108" i="7"/>
  <c r="T149" i="7"/>
  <c r="V71" i="7"/>
  <c r="Y54" i="11"/>
  <c r="W113" i="7"/>
  <c r="T142" i="7"/>
  <c r="X170" i="10"/>
  <c r="Y146" i="7"/>
  <c r="W86" i="7"/>
  <c r="Z124" i="7"/>
  <c r="X157" i="7"/>
  <c r="U39" i="7"/>
  <c r="T145" i="10"/>
  <c r="U170" i="7"/>
  <c r="W9" i="7"/>
  <c r="X32" i="10"/>
  <c r="W119" i="10"/>
  <c r="Y53" i="10"/>
  <c r="Z80" i="10"/>
  <c r="X76" i="7"/>
  <c r="X151" i="10"/>
  <c r="Z100" i="7"/>
  <c r="V85" i="7"/>
  <c r="T52" i="7"/>
  <c r="Y144" i="10"/>
  <c r="W67" i="7"/>
  <c r="W80" i="7"/>
  <c r="U82" i="7"/>
  <c r="Z142" i="7"/>
  <c r="U61" i="12"/>
  <c r="U21" i="10"/>
  <c r="Y118" i="10"/>
  <c r="Y46" i="10"/>
  <c r="T127" i="7"/>
  <c r="Y164" i="7"/>
  <c r="T150" i="7"/>
  <c r="Y159" i="7"/>
  <c r="T159" i="10"/>
  <c r="U112" i="10"/>
  <c r="U37" i="7"/>
  <c r="Y69" i="7"/>
  <c r="V92" i="7"/>
  <c r="Y146" i="10"/>
  <c r="U169" i="7"/>
  <c r="W144" i="7"/>
  <c r="Z44" i="10"/>
  <c r="Z195" i="11"/>
  <c r="T94" i="10"/>
  <c r="Y101" i="10"/>
  <c r="Z50" i="10"/>
  <c r="X9" i="10"/>
  <c r="U117" i="7"/>
  <c r="U137" i="10"/>
  <c r="Z122" i="10"/>
  <c r="V135" i="10"/>
  <c r="X33" i="10"/>
  <c r="Z141" i="10"/>
  <c r="Z13" i="10"/>
  <c r="Y189" i="10"/>
  <c r="V43" i="7"/>
  <c r="T44" i="10"/>
  <c r="Z117" i="10"/>
  <c r="Z179" i="10"/>
  <c r="T143" i="7"/>
  <c r="Z36" i="7"/>
  <c r="X156" i="10"/>
  <c r="W141" i="7"/>
  <c r="V140" i="7"/>
  <c r="X28" i="10"/>
  <c r="X93" i="7"/>
  <c r="V154" i="10"/>
  <c r="T22" i="10"/>
  <c r="U43" i="10"/>
  <c r="T67" i="7"/>
  <c r="W81" i="7"/>
  <c r="T118" i="10"/>
  <c r="X40" i="10"/>
  <c r="U119" i="7"/>
  <c r="V125" i="7"/>
  <c r="U116" i="7"/>
  <c r="V119" i="10"/>
  <c r="U159" i="7"/>
  <c r="U67" i="7"/>
  <c r="W117" i="10"/>
  <c r="V83" i="10"/>
  <c r="W88" i="10"/>
  <c r="X118" i="7"/>
  <c r="W169" i="10"/>
  <c r="Z60" i="7"/>
  <c r="T15" i="7"/>
  <c r="U33" i="10"/>
  <c r="T105" i="7"/>
  <c r="U115" i="7"/>
  <c r="Z170" i="10"/>
  <c r="X152" i="7"/>
  <c r="K152" i="7" s="1"/>
  <c r="Y85" i="7"/>
  <c r="T120" i="7"/>
  <c r="Y33" i="10"/>
  <c r="T60" i="7"/>
  <c r="Y107" i="7"/>
  <c r="T189" i="10"/>
  <c r="Z71" i="7"/>
  <c r="Y120" i="10"/>
  <c r="X54" i="9"/>
  <c r="K54" i="9" s="1"/>
  <c r="W156" i="10"/>
  <c r="U9" i="10"/>
  <c r="Y29" i="7"/>
  <c r="Y133" i="10"/>
  <c r="U155" i="10"/>
  <c r="T23" i="7"/>
  <c r="V166" i="7"/>
  <c r="U72" i="7"/>
  <c r="W33" i="10"/>
  <c r="X14" i="10"/>
  <c r="W125" i="10"/>
  <c r="Z185" i="10"/>
  <c r="X51" i="10"/>
  <c r="Y32" i="10"/>
  <c r="X189" i="10"/>
  <c r="Z45" i="10"/>
  <c r="T152" i="10"/>
  <c r="T137" i="10"/>
  <c r="U58" i="9"/>
  <c r="H58" i="9" s="1"/>
  <c r="V159" i="10"/>
  <c r="Y92" i="10"/>
  <c r="V113" i="10"/>
  <c r="T112" i="7"/>
  <c r="W46" i="10"/>
  <c r="T40" i="7"/>
  <c r="Y106" i="10"/>
  <c r="T56" i="7"/>
  <c r="T34" i="7"/>
  <c r="Z74" i="7"/>
  <c r="T58" i="9"/>
  <c r="G58" i="9" s="1"/>
  <c r="T58" i="7"/>
  <c r="X72" i="10"/>
  <c r="W143" i="7"/>
  <c r="Z147" i="11"/>
  <c r="V97" i="10"/>
  <c r="Z76" i="7"/>
  <c r="T119" i="7"/>
  <c r="Y92" i="7"/>
  <c r="X134" i="7"/>
  <c r="Z119" i="7"/>
  <c r="Y108" i="10"/>
  <c r="U65" i="7"/>
  <c r="Y144" i="11"/>
  <c r="V36" i="7"/>
  <c r="Z16" i="7"/>
  <c r="W153" i="7"/>
  <c r="Y14" i="7"/>
  <c r="W29" i="7"/>
  <c r="V127" i="10"/>
  <c r="V55" i="10"/>
  <c r="Z20" i="10"/>
  <c r="T122" i="7"/>
  <c r="X149" i="7"/>
  <c r="T10" i="10"/>
  <c r="U73" i="7"/>
  <c r="W110" i="7"/>
  <c r="U13" i="10"/>
  <c r="Z79" i="7"/>
  <c r="U17" i="7"/>
  <c r="Y172" i="10"/>
  <c r="Z191" i="10"/>
  <c r="W184" i="10"/>
  <c r="V107" i="10"/>
  <c r="X166" i="10"/>
  <c r="U121" i="10"/>
  <c r="X127" i="10"/>
  <c r="T152" i="7"/>
  <c r="G152" i="7" s="1"/>
  <c r="Z135" i="10"/>
  <c r="U188" i="10"/>
  <c r="T90" i="7"/>
  <c r="U25" i="7"/>
  <c r="W32" i="7"/>
  <c r="W62" i="10"/>
  <c r="X32" i="7"/>
  <c r="Y153" i="7"/>
  <c r="T131" i="10"/>
  <c r="T140" i="10"/>
  <c r="Z10" i="10"/>
  <c r="W131" i="7"/>
  <c r="Z65" i="7"/>
  <c r="X159" i="10"/>
  <c r="T89" i="7"/>
  <c r="X102" i="7"/>
  <c r="T84" i="7"/>
  <c r="U107" i="7"/>
  <c r="X50" i="7"/>
  <c r="T28" i="10"/>
  <c r="Y110" i="7"/>
  <c r="U122" i="10"/>
  <c r="Z111" i="10"/>
  <c r="W108" i="7"/>
  <c r="X51" i="7"/>
  <c r="U83" i="10"/>
  <c r="T116" i="7"/>
  <c r="T18" i="10"/>
  <c r="X104" i="10"/>
  <c r="U85" i="7"/>
  <c r="T109" i="7"/>
  <c r="W34" i="7"/>
  <c r="Z18" i="7"/>
  <c r="W142" i="10"/>
  <c r="V37" i="10"/>
  <c r="T114" i="7"/>
  <c r="X101" i="7"/>
  <c r="W97" i="7"/>
  <c r="T193" i="10"/>
  <c r="Z109" i="7"/>
  <c r="U116" i="10"/>
  <c r="W146" i="10"/>
  <c r="Y21" i="10"/>
  <c r="V8" i="7"/>
  <c r="W138" i="10"/>
  <c r="U167" i="10"/>
  <c r="X60" i="9"/>
  <c r="K60" i="9" s="1"/>
  <c r="Z169" i="7"/>
  <c r="X84" i="7"/>
  <c r="T169" i="7"/>
  <c r="V135" i="7"/>
  <c r="Z100" i="10"/>
  <c r="U140" i="7"/>
  <c r="T130" i="7"/>
  <c r="Y22" i="10"/>
  <c r="U150" i="7"/>
  <c r="X149" i="11"/>
  <c r="U80" i="7"/>
  <c r="T37" i="7"/>
  <c r="Y114" i="7"/>
  <c r="W159" i="7"/>
  <c r="U173" i="10"/>
  <c r="T32" i="7"/>
  <c r="X41" i="7"/>
  <c r="Y26" i="7"/>
  <c r="T73" i="7"/>
  <c r="W150" i="10"/>
  <c r="V8" i="10"/>
  <c r="U95" i="10"/>
  <c r="X103" i="7"/>
  <c r="X106" i="10"/>
  <c r="T14" i="7"/>
  <c r="T62" i="9"/>
  <c r="G62" i="9" s="1"/>
  <c r="Z72" i="7"/>
  <c r="U69" i="7"/>
  <c r="V93" i="7"/>
  <c r="Z8" i="7"/>
  <c r="Z69" i="7"/>
  <c r="Y180" i="10"/>
  <c r="U192" i="10"/>
  <c r="W139" i="10"/>
  <c r="U65" i="9"/>
  <c r="H65" i="9" s="1"/>
  <c r="Y60" i="7"/>
  <c r="U98" i="7"/>
  <c r="W186" i="10"/>
  <c r="Y213" i="11"/>
  <c r="U198" i="10"/>
  <c r="T53" i="10"/>
  <c r="T68" i="9"/>
  <c r="G68" i="9" s="1"/>
  <c r="Z96" i="7"/>
  <c r="Z127" i="10"/>
  <c r="X143" i="7"/>
  <c r="X9" i="7"/>
  <c r="W152" i="10"/>
  <c r="Z85" i="7"/>
  <c r="Z113" i="10"/>
  <c r="V152" i="7"/>
  <c r="I152" i="7" s="1"/>
  <c r="T39" i="7"/>
  <c r="W21" i="10"/>
  <c r="V20" i="7"/>
  <c r="V134" i="10"/>
  <c r="W106" i="10"/>
  <c r="W127" i="10"/>
  <c r="X164" i="10"/>
  <c r="Y142" i="10"/>
  <c r="W42" i="7"/>
  <c r="Y72" i="11"/>
  <c r="T147" i="7"/>
  <c r="X113" i="7"/>
  <c r="T88" i="10"/>
  <c r="W167" i="10"/>
  <c r="V23" i="7"/>
  <c r="T36" i="7"/>
  <c r="W131" i="10"/>
  <c r="U77" i="7"/>
  <c r="X50" i="10"/>
  <c r="V132" i="7"/>
  <c r="V121" i="7"/>
  <c r="X111" i="10"/>
  <c r="V58" i="7"/>
  <c r="U45" i="7"/>
  <c r="T13" i="10"/>
  <c r="T164" i="7"/>
  <c r="U45" i="10"/>
  <c r="X10" i="7"/>
  <c r="U144" i="10"/>
  <c r="W161" i="10"/>
  <c r="X117" i="10"/>
  <c r="V176" i="10"/>
  <c r="T33" i="7"/>
  <c r="U181" i="10"/>
  <c r="W65" i="7"/>
  <c r="T41" i="7"/>
  <c r="V103" i="7"/>
  <c r="W75" i="7"/>
  <c r="V131" i="7"/>
  <c r="X164" i="7"/>
  <c r="U163" i="10"/>
  <c r="Y54" i="7"/>
  <c r="Y95" i="10"/>
  <c r="X67" i="7"/>
  <c r="V43" i="10"/>
  <c r="Z182" i="11"/>
  <c r="X95" i="10"/>
  <c r="Y24" i="10"/>
  <c r="T171" i="7"/>
  <c r="V108" i="10"/>
  <c r="T77" i="7"/>
  <c r="U126" i="7"/>
  <c r="X168" i="7"/>
  <c r="K168" i="7" s="1"/>
  <c r="X18" i="7"/>
  <c r="U118" i="10"/>
  <c r="U60" i="9"/>
  <c r="H60" i="9" s="1"/>
  <c r="W52" i="10"/>
  <c r="W102" i="10"/>
  <c r="U133" i="7"/>
  <c r="Y127" i="11"/>
  <c r="T57" i="10"/>
  <c r="W83" i="7"/>
  <c r="U69" i="9"/>
  <c r="H69" i="9" s="1"/>
  <c r="X152" i="10"/>
  <c r="Y137" i="7"/>
  <c r="V190" i="10"/>
  <c r="W49" i="7"/>
  <c r="Y76" i="7"/>
  <c r="X172" i="10"/>
  <c r="Y65" i="7"/>
  <c r="V161" i="10"/>
  <c r="W110" i="10"/>
  <c r="U70" i="7"/>
  <c r="U26" i="7"/>
  <c r="Y132" i="7"/>
  <c r="X107" i="10"/>
  <c r="T149" i="10"/>
  <c r="Y73" i="7"/>
  <c r="T38" i="7"/>
  <c r="T26" i="7"/>
  <c r="Z77" i="7"/>
  <c r="T160" i="7"/>
  <c r="V72" i="7"/>
  <c r="Z145" i="7"/>
  <c r="T54" i="12"/>
  <c r="X125" i="7"/>
  <c r="T172" i="10"/>
  <c r="T161" i="7"/>
  <c r="T195" i="10"/>
  <c r="Y138" i="7"/>
  <c r="W32" i="10"/>
  <c r="X28" i="7"/>
  <c r="T106" i="10"/>
  <c r="Y155" i="10"/>
  <c r="U81" i="7"/>
  <c r="T28" i="11"/>
  <c r="X154" i="7"/>
  <c r="Y126" i="7"/>
  <c r="Z86" i="7"/>
  <c r="Y117" i="10"/>
  <c r="W87" i="10"/>
  <c r="X87" i="10"/>
  <c r="V45" i="10"/>
  <c r="Y76" i="10"/>
  <c r="V12" i="7"/>
  <c r="W122" i="10"/>
  <c r="X153" i="7"/>
  <c r="T182" i="10"/>
  <c r="X148" i="10"/>
  <c r="Y54" i="12"/>
  <c r="T188" i="10"/>
  <c r="V67" i="7"/>
  <c r="W107" i="10"/>
  <c r="V99" i="7"/>
  <c r="X193" i="10"/>
  <c r="V138" i="10"/>
  <c r="X135" i="10"/>
  <c r="V189" i="10"/>
  <c r="T121" i="7"/>
  <c r="V157" i="7"/>
  <c r="Y132" i="10"/>
  <c r="V113" i="7"/>
  <c r="V97" i="7"/>
  <c r="V41" i="10"/>
  <c r="U162" i="7"/>
  <c r="T156" i="10"/>
  <c r="X78" i="7"/>
  <c r="U99" i="7"/>
  <c r="T186" i="10"/>
  <c r="Y74" i="7"/>
  <c r="T79" i="7"/>
  <c r="V40" i="7"/>
  <c r="V30" i="7"/>
  <c r="U142" i="10"/>
  <c r="Z118" i="10"/>
  <c r="X120" i="10"/>
  <c r="T118" i="7"/>
  <c r="V72" i="10"/>
  <c r="X72" i="9"/>
  <c r="K72" i="9" s="1"/>
  <c r="Y136" i="7"/>
  <c r="T40" i="10"/>
  <c r="V134" i="7"/>
  <c r="Y169" i="10"/>
  <c r="Z108" i="10"/>
  <c r="W132" i="10"/>
  <c r="Y62" i="9"/>
  <c r="L62" i="9" s="1"/>
  <c r="Z148" i="10"/>
  <c r="U24" i="10"/>
  <c r="Y111" i="7"/>
  <c r="Z146" i="10"/>
  <c r="V35" i="7"/>
  <c r="W98" i="10"/>
  <c r="T106" i="7"/>
  <c r="Z30" i="7"/>
  <c r="V47" i="10"/>
  <c r="T125" i="7"/>
  <c r="T150" i="10"/>
  <c r="Y101" i="7"/>
  <c r="Y87" i="10"/>
  <c r="Z106" i="7"/>
  <c r="U22" i="7"/>
  <c r="Y141" i="10"/>
  <c r="U57" i="10"/>
  <c r="T123" i="7"/>
  <c r="T162" i="10"/>
  <c r="U14" i="10"/>
  <c r="V62" i="10"/>
  <c r="V124" i="10"/>
  <c r="V144" i="7"/>
  <c r="V44" i="7"/>
  <c r="W19" i="7"/>
  <c r="W190" i="10"/>
  <c r="Y10" i="7"/>
  <c r="Y56" i="7"/>
  <c r="W185" i="10"/>
  <c r="V147" i="10"/>
  <c r="Z159" i="7"/>
  <c r="W98" i="7"/>
  <c r="W10" i="7"/>
  <c r="Z55" i="10"/>
  <c r="Y151" i="7"/>
  <c r="T159" i="7"/>
  <c r="Y108" i="7"/>
  <c r="W105" i="7"/>
  <c r="Z187" i="10"/>
  <c r="T71" i="7"/>
  <c r="X72" i="7"/>
  <c r="U120" i="10"/>
  <c r="X156" i="7"/>
  <c r="Y97" i="7"/>
  <c r="W23" i="7"/>
  <c r="V42" i="7"/>
  <c r="X150" i="7"/>
  <c r="V116" i="10"/>
  <c r="X191" i="10"/>
  <c r="Z102" i="10"/>
  <c r="Y20" i="11"/>
  <c r="X122" i="7"/>
  <c r="U137" i="7"/>
  <c r="Y126" i="11"/>
  <c r="U19" i="10"/>
  <c r="Y83" i="7"/>
  <c r="T183" i="10"/>
  <c r="Y65" i="9"/>
  <c r="L65" i="9" s="1"/>
  <c r="X124" i="7"/>
  <c r="V31" i="7"/>
  <c r="X114" i="7"/>
  <c r="V145" i="10"/>
  <c r="W65" i="9"/>
  <c r="J65" i="9" s="1"/>
  <c r="Z176" i="10"/>
  <c r="T131" i="7"/>
  <c r="Y41" i="7"/>
  <c r="Z111" i="7"/>
  <c r="Y119" i="10"/>
  <c r="U105" i="7"/>
  <c r="Y110" i="10"/>
  <c r="T114" i="10"/>
  <c r="V61" i="12"/>
  <c r="V23" i="10"/>
  <c r="U172" i="7"/>
  <c r="W162" i="7"/>
  <c r="T98" i="7"/>
  <c r="U117" i="10"/>
  <c r="U160" i="7"/>
  <c r="V86" i="7"/>
  <c r="W10" i="10"/>
  <c r="T146" i="7"/>
  <c r="Y179" i="10"/>
  <c r="Y13" i="10"/>
  <c r="X87" i="7"/>
  <c r="W111" i="10"/>
  <c r="W11" i="10"/>
  <c r="X114" i="10"/>
  <c r="V34" i="10"/>
  <c r="W149" i="10"/>
  <c r="U111" i="10"/>
  <c r="T187" i="10"/>
  <c r="W56" i="7"/>
  <c r="X183" i="10"/>
  <c r="U44" i="7"/>
  <c r="Y99" i="7"/>
  <c r="U166" i="7"/>
  <c r="U149" i="10"/>
  <c r="Y171" i="10"/>
  <c r="V191" i="10"/>
  <c r="U141" i="10"/>
  <c r="U87" i="7"/>
  <c r="Y117" i="7"/>
  <c r="U10" i="7"/>
  <c r="T93" i="7"/>
  <c r="U186" i="10"/>
  <c r="U47" i="10"/>
  <c r="W130" i="7"/>
  <c r="T45" i="10"/>
  <c r="W147" i="7"/>
  <c r="Z48" i="10"/>
  <c r="Y172" i="7"/>
  <c r="W27" i="7"/>
  <c r="X138" i="10"/>
  <c r="Z122" i="7"/>
  <c r="Z140" i="10"/>
  <c r="Y8" i="10"/>
  <c r="T130" i="10"/>
  <c r="W20" i="10"/>
  <c r="Z28" i="11"/>
  <c r="Z37" i="10"/>
  <c r="X85" i="7"/>
  <c r="T83" i="7"/>
  <c r="Y91" i="7"/>
  <c r="V148" i="7"/>
  <c r="V79" i="7"/>
  <c r="U18" i="7"/>
  <c r="U161" i="7"/>
  <c r="V55" i="9"/>
  <c r="I55" i="9" s="1"/>
  <c r="Y47" i="10"/>
  <c r="T167" i="7"/>
  <c r="W117" i="7"/>
  <c r="W74" i="7"/>
  <c r="X141" i="7"/>
  <c r="X121" i="7"/>
  <c r="W25" i="7"/>
  <c r="V168" i="10"/>
  <c r="T70" i="7"/>
  <c r="U165" i="11"/>
  <c r="U11" i="10"/>
  <c r="U54" i="12"/>
  <c r="Y88" i="10"/>
  <c r="U114" i="7"/>
  <c r="X149" i="10"/>
  <c r="Y191" i="10"/>
  <c r="Y105" i="7"/>
  <c r="Y86" i="7"/>
  <c r="W67" i="9"/>
  <c r="J67" i="9" s="1"/>
  <c r="Z12" i="7"/>
  <c r="W180" i="10"/>
  <c r="V82" i="7"/>
  <c r="X161" i="7"/>
  <c r="X14" i="7"/>
  <c r="V112" i="10"/>
  <c r="Z80" i="7"/>
  <c r="Y198" i="11"/>
  <c r="T117" i="7"/>
  <c r="X57" i="10"/>
  <c r="U34" i="10"/>
  <c r="X8" i="10"/>
  <c r="V46" i="10"/>
  <c r="Y39" i="7"/>
  <c r="V120" i="10"/>
  <c r="V110" i="7"/>
  <c r="W172" i="7"/>
  <c r="Y11" i="10"/>
  <c r="V101" i="7"/>
  <c r="V70" i="7"/>
  <c r="U162" i="10"/>
  <c r="U52" i="10"/>
  <c r="V124" i="7"/>
  <c r="Z101" i="7"/>
  <c r="V140" i="10"/>
  <c r="X43" i="7"/>
  <c r="X11" i="10"/>
  <c r="U135" i="7"/>
  <c r="V193" i="10"/>
  <c r="X94" i="7"/>
  <c r="W57" i="10"/>
  <c r="U36" i="7"/>
  <c r="Y135" i="7"/>
  <c r="V11" i="7"/>
  <c r="U129" i="7"/>
  <c r="Z28" i="7"/>
  <c r="Y12" i="7"/>
  <c r="X119" i="7"/>
  <c r="W23" i="10"/>
  <c r="Z18" i="10"/>
  <c r="X104" i="7"/>
  <c r="T13" i="7"/>
  <c r="T168" i="10"/>
  <c r="X190" i="10"/>
  <c r="T20" i="7"/>
  <c r="T96" i="10"/>
  <c r="V99" i="10"/>
  <c r="Y77" i="7"/>
  <c r="X67" i="9"/>
  <c r="K67" i="9" s="1"/>
  <c r="T190" i="10"/>
  <c r="X170" i="7"/>
  <c r="V123" i="7"/>
  <c r="T67" i="9"/>
  <c r="G67" i="9" s="1"/>
  <c r="Y102" i="10"/>
  <c r="Y74" i="9"/>
  <c r="L74" i="9" s="1"/>
  <c r="Z137" i="7"/>
  <c r="V28" i="7"/>
  <c r="V44" i="10"/>
  <c r="U136" i="7"/>
  <c r="Z158" i="7"/>
  <c r="U104" i="7"/>
  <c r="T164" i="10"/>
  <c r="V181" i="10"/>
  <c r="Z130" i="7"/>
  <c r="T21" i="7"/>
  <c r="V58" i="9"/>
  <c r="I58" i="9" s="1"/>
  <c r="T166" i="7"/>
  <c r="V75" i="7"/>
  <c r="W151" i="10"/>
  <c r="T85" i="7"/>
  <c r="V137" i="10"/>
  <c r="X23" i="7"/>
  <c r="Y30" i="7"/>
  <c r="Y103" i="7"/>
  <c r="X175" i="7"/>
  <c r="V132" i="10"/>
  <c r="X195" i="10"/>
  <c r="V112" i="7"/>
  <c r="X131" i="7"/>
  <c r="Z38" i="7"/>
  <c r="U155" i="7"/>
  <c r="T33" i="10"/>
  <c r="U113" i="10"/>
  <c r="U40" i="7"/>
  <c r="X135" i="7"/>
  <c r="Z163" i="7"/>
  <c r="Y139" i="10"/>
  <c r="V172" i="7"/>
  <c r="T107" i="7"/>
  <c r="T72" i="9"/>
  <c r="G72" i="9" s="1"/>
  <c r="Y167" i="7"/>
  <c r="W164" i="7"/>
  <c r="W55" i="7"/>
  <c r="X20" i="7"/>
  <c r="X45" i="10"/>
  <c r="X96" i="7"/>
  <c r="Y141" i="7"/>
  <c r="X109" i="10"/>
  <c r="X124" i="10"/>
  <c r="Z126" i="7"/>
  <c r="V156" i="10"/>
  <c r="W14" i="10"/>
  <c r="V120" i="7"/>
  <c r="T173" i="10"/>
  <c r="T74" i="7"/>
  <c r="X120" i="7"/>
  <c r="Z46" i="10"/>
  <c r="X159" i="7"/>
  <c r="U179" i="10"/>
  <c r="W177" i="11"/>
  <c r="U149" i="7"/>
  <c r="Z39" i="7"/>
  <c r="V122" i="10"/>
  <c r="T112" i="10"/>
  <c r="Z141" i="11"/>
  <c r="Y113" i="11"/>
  <c r="Y128" i="7"/>
  <c r="W51" i="10"/>
  <c r="Y82" i="7"/>
  <c r="V98" i="7"/>
  <c r="V184" i="10"/>
  <c r="Z119" i="10"/>
  <c r="Z22" i="10"/>
  <c r="U28" i="7"/>
  <c r="W103" i="10"/>
  <c r="V147" i="7"/>
  <c r="V47" i="7"/>
  <c r="U72" i="10"/>
  <c r="T144" i="7"/>
  <c r="X126" i="10"/>
  <c r="U136" i="10"/>
  <c r="U184" i="10"/>
  <c r="W105" i="10"/>
  <c r="T59" i="7"/>
  <c r="U123" i="10"/>
  <c r="Z98" i="7"/>
  <c r="Y79" i="7"/>
  <c r="Z120" i="9"/>
  <c r="M120" i="9" s="1"/>
  <c r="V168" i="7"/>
  <c r="I168" i="7" s="1"/>
  <c r="X165" i="7"/>
  <c r="X155" i="10"/>
  <c r="Y40" i="10"/>
  <c r="Z53" i="10"/>
  <c r="Y37" i="7"/>
  <c r="Y154" i="7"/>
  <c r="X15" i="7"/>
  <c r="W107" i="7"/>
  <c r="T43" i="7"/>
  <c r="Z95" i="10"/>
  <c r="Z70" i="9"/>
  <c r="M70" i="9" s="1"/>
  <c r="Z53" i="9"/>
  <c r="M53" i="9" s="1"/>
  <c r="V156" i="7"/>
  <c r="V102" i="10"/>
  <c r="W130" i="10"/>
  <c r="V87" i="10"/>
  <c r="Y102" i="7"/>
  <c r="T169" i="10"/>
  <c r="V103" i="10"/>
  <c r="U56" i="10"/>
  <c r="U131" i="7"/>
  <c r="Z121" i="7"/>
  <c r="V63" i="7"/>
  <c r="Z104" i="7"/>
  <c r="W45" i="10"/>
  <c r="Y148" i="10"/>
  <c r="U127" i="7"/>
  <c r="Y130" i="10"/>
  <c r="X44" i="10"/>
  <c r="W71" i="7"/>
  <c r="W104" i="7"/>
  <c r="T32" i="10"/>
  <c r="Y160" i="7"/>
  <c r="Y20" i="10"/>
  <c r="X44" i="7"/>
  <c r="W28" i="11"/>
  <c r="Z81" i="7"/>
  <c r="U44" i="10"/>
  <c r="V56" i="7"/>
  <c r="U48" i="7"/>
  <c r="Z45" i="7"/>
  <c r="Z47" i="10"/>
  <c r="T91" i="7"/>
  <c r="U62" i="10"/>
  <c r="U105" i="10"/>
  <c r="Y170" i="10"/>
  <c r="T53" i="9"/>
  <c r="G53" i="9" s="1"/>
  <c r="V88" i="7"/>
  <c r="Z156" i="7"/>
  <c r="T102" i="7"/>
  <c r="W148" i="7"/>
  <c r="T158" i="10"/>
  <c r="X132" i="10"/>
  <c r="U91" i="7"/>
  <c r="W176" i="10"/>
  <c r="W56" i="10"/>
  <c r="U27" i="7"/>
  <c r="X105" i="7"/>
  <c r="V78" i="7"/>
  <c r="W18" i="7"/>
  <c r="W50" i="7"/>
  <c r="T48" i="10"/>
  <c r="U152" i="10"/>
  <c r="V183" i="10"/>
  <c r="U92" i="10"/>
  <c r="X35" i="7"/>
  <c r="W150" i="7"/>
  <c r="V39" i="10"/>
  <c r="W122" i="7"/>
  <c r="Y34" i="10"/>
  <c r="X21" i="7"/>
  <c r="T179" i="9"/>
  <c r="G179" i="9" s="1"/>
  <c r="U148" i="7"/>
  <c r="U20" i="7"/>
  <c r="X137" i="10"/>
  <c r="W94" i="10"/>
  <c r="U87" i="10"/>
  <c r="X188" i="10"/>
  <c r="T168" i="7"/>
  <c r="G168" i="7" s="1"/>
  <c r="T165" i="7"/>
  <c r="U99" i="10"/>
  <c r="U70" i="9"/>
  <c r="H70" i="9" s="1"/>
  <c r="Z188" i="11"/>
  <c r="V165" i="7"/>
  <c r="X101" i="10"/>
  <c r="Z151" i="7"/>
  <c r="Z24" i="10"/>
  <c r="X146" i="10"/>
  <c r="Y147" i="7"/>
  <c r="T60" i="9"/>
  <c r="G60" i="9" s="1"/>
  <c r="X30" i="7"/>
  <c r="Y113" i="10"/>
  <c r="V128" i="7"/>
  <c r="Z68" i="9"/>
  <c r="M68" i="9" s="1"/>
  <c r="V167" i="10"/>
  <c r="U171" i="7"/>
  <c r="Y130" i="7"/>
  <c r="V109" i="7"/>
  <c r="Z44" i="7"/>
  <c r="Z28" i="10"/>
  <c r="Z96" i="10"/>
  <c r="T140" i="7"/>
  <c r="Z74" i="9"/>
  <c r="M74" i="9" s="1"/>
  <c r="V163" i="10"/>
  <c r="X115" i="7"/>
  <c r="X110" i="7"/>
  <c r="T97" i="7"/>
  <c r="W61" i="12"/>
  <c r="V172" i="10"/>
  <c r="T113" i="7"/>
  <c r="W53" i="10"/>
  <c r="X144" i="10"/>
  <c r="U148" i="10"/>
  <c r="W158" i="7"/>
  <c r="Z213" i="11"/>
  <c r="V169" i="7"/>
  <c r="V118" i="7"/>
  <c r="W72" i="7"/>
  <c r="X181" i="10"/>
  <c r="X80" i="7"/>
  <c r="Y119" i="7"/>
  <c r="Y104" i="7"/>
  <c r="X132" i="7"/>
  <c r="X133" i="10"/>
  <c r="Y9" i="7"/>
  <c r="W19" i="10"/>
  <c r="U42" i="10"/>
  <c r="W35" i="7"/>
  <c r="V110" i="10"/>
  <c r="W133" i="7"/>
  <c r="X139" i="10"/>
  <c r="W112" i="10"/>
  <c r="T76" i="10"/>
  <c r="X111" i="7"/>
  <c r="V88" i="10"/>
  <c r="V69" i="7"/>
  <c r="W43" i="10"/>
  <c r="U88" i="10"/>
  <c r="T133" i="10"/>
  <c r="W24" i="10"/>
  <c r="V149" i="10"/>
  <c r="Y168" i="7"/>
  <c r="L168" i="7" s="1"/>
  <c r="Z133" i="7"/>
  <c r="Z144" i="10"/>
  <c r="Z114" i="7"/>
  <c r="V95" i="10"/>
  <c r="Z128" i="7"/>
  <c r="U8" i="10"/>
  <c r="X92" i="10"/>
  <c r="X103" i="10"/>
  <c r="U176" i="10"/>
  <c r="U101" i="7"/>
  <c r="Z76" i="10"/>
  <c r="V40" i="10"/>
  <c r="W192" i="10"/>
  <c r="U108" i="10"/>
  <c r="W128" i="10"/>
  <c r="X46" i="7"/>
  <c r="T113" i="10"/>
  <c r="U76" i="7"/>
  <c r="U71" i="7"/>
  <c r="T128" i="7"/>
  <c r="Z110" i="10"/>
  <c r="Y106" i="7"/>
  <c r="U100" i="7"/>
  <c r="T122" i="10"/>
  <c r="X8" i="7"/>
  <c r="X80" i="10"/>
  <c r="W175" i="10"/>
  <c r="V24" i="10"/>
  <c r="W167" i="7"/>
  <c r="U9" i="7"/>
  <c r="W22" i="10"/>
  <c r="X24" i="10"/>
  <c r="Y113" i="7"/>
  <c r="V173" i="10"/>
  <c r="U132" i="10"/>
  <c r="W96" i="7"/>
  <c r="Z142" i="10"/>
  <c r="T105" i="10"/>
  <c r="U110" i="10"/>
  <c r="Z84" i="7"/>
  <c r="U14" i="7"/>
  <c r="T107" i="10"/>
  <c r="W193" i="10"/>
  <c r="U54" i="7"/>
  <c r="W158" i="10"/>
  <c r="X31" i="7"/>
  <c r="W145" i="7"/>
  <c r="X90" i="7"/>
  <c r="W26" i="10"/>
  <c r="V101" i="10"/>
  <c r="Y149" i="10"/>
  <c r="Z54" i="7"/>
  <c r="V100" i="7"/>
  <c r="Y195" i="10"/>
  <c r="Y151" i="10"/>
  <c r="Z39" i="10"/>
  <c r="X52" i="7"/>
  <c r="X185" i="10"/>
  <c r="Z65" i="9"/>
  <c r="M65" i="9" s="1"/>
  <c r="Y177" i="10"/>
  <c r="U37" i="10"/>
  <c r="W175" i="7"/>
  <c r="W109" i="10"/>
  <c r="T126" i="7"/>
  <c r="V73" i="7"/>
  <c r="T9" i="10"/>
  <c r="Y28" i="7"/>
  <c r="W101" i="10"/>
  <c r="X70" i="7"/>
  <c r="W171" i="10"/>
  <c r="W92" i="7"/>
  <c r="Z189" i="10"/>
  <c r="U62" i="7"/>
  <c r="U144" i="7"/>
  <c r="Z34" i="10"/>
  <c r="Y124" i="7"/>
  <c r="T170" i="7"/>
  <c r="Y170" i="7"/>
  <c r="W40" i="7"/>
  <c r="U109" i="7"/>
  <c r="V150" i="10"/>
  <c r="X98" i="10"/>
  <c r="U119" i="10"/>
  <c r="Y164" i="10"/>
  <c r="T179" i="10"/>
  <c r="X41" i="10"/>
  <c r="V129" i="10"/>
  <c r="X88" i="10"/>
  <c r="X25" i="10"/>
  <c r="T139" i="10"/>
  <c r="Z10" i="7"/>
  <c r="Y143" i="7"/>
  <c r="Z146" i="7"/>
  <c r="T26" i="10"/>
  <c r="X40" i="7"/>
  <c r="T52" i="10"/>
  <c r="T158" i="7"/>
  <c r="W163" i="7"/>
  <c r="Y171" i="7"/>
  <c r="W134" i="7"/>
  <c r="V46" i="7"/>
  <c r="U94" i="7"/>
  <c r="V126" i="7"/>
  <c r="T103" i="10"/>
  <c r="T129" i="10"/>
  <c r="V18" i="10"/>
  <c r="Z159" i="10"/>
  <c r="U115" i="10"/>
  <c r="W144" i="10"/>
  <c r="X91" i="7"/>
  <c r="Y198" i="10"/>
  <c r="V123" i="10"/>
  <c r="U153" i="7"/>
  <c r="X52" i="10"/>
  <c r="Y67" i="7"/>
  <c r="W147" i="10"/>
  <c r="U102" i="10"/>
  <c r="U124" i="10"/>
  <c r="U38" i="7"/>
  <c r="U134" i="7"/>
  <c r="Y34" i="7"/>
  <c r="Z171" i="7"/>
  <c r="T115" i="10"/>
  <c r="U180" i="10"/>
  <c r="W115" i="7"/>
  <c r="W72" i="10"/>
  <c r="X25" i="7"/>
  <c r="Y31" i="7"/>
  <c r="W155" i="10"/>
  <c r="T154" i="10"/>
  <c r="W120" i="7"/>
  <c r="W187" i="10"/>
  <c r="V155" i="10"/>
  <c r="Z130" i="10"/>
  <c r="Z75" i="7"/>
  <c r="U16" i="7"/>
  <c r="V98" i="10"/>
  <c r="W12" i="7"/>
  <c r="Z41" i="7"/>
  <c r="T141" i="10"/>
  <c r="Y137" i="10"/>
  <c r="V74" i="9"/>
  <c r="I74" i="9" s="1"/>
  <c r="T62" i="10"/>
  <c r="T94" i="7"/>
  <c r="V48" i="10"/>
  <c r="V180" i="10"/>
  <c r="Z105" i="10"/>
  <c r="T148" i="7"/>
  <c r="U129" i="10"/>
  <c r="W181" i="10"/>
  <c r="T126" i="10"/>
  <c r="V125" i="10"/>
  <c r="X74" i="7"/>
  <c r="V39" i="7"/>
  <c r="W13" i="10"/>
  <c r="W97" i="10"/>
  <c r="V29" i="7"/>
  <c r="X13" i="7"/>
  <c r="X75" i="7"/>
  <c r="W60" i="7"/>
  <c r="W69" i="9"/>
  <c r="J69" i="9" s="1"/>
  <c r="Y35" i="7"/>
  <c r="X187" i="10"/>
  <c r="T120" i="10"/>
  <c r="Y80" i="10"/>
  <c r="X112" i="7"/>
  <c r="T8" i="10"/>
  <c r="Y48" i="10"/>
  <c r="V94" i="7"/>
  <c r="W78" i="7"/>
  <c r="U13" i="7"/>
  <c r="V76" i="10"/>
  <c r="T153" i="10"/>
  <c r="Y80" i="7"/>
  <c r="X116" i="7"/>
  <c r="Y53" i="9"/>
  <c r="L53" i="9" s="1"/>
  <c r="X56" i="7"/>
  <c r="Z23" i="7"/>
  <c r="Y166" i="7"/>
  <c r="V53" i="10"/>
  <c r="V122" i="7"/>
  <c r="Z198" i="10"/>
  <c r="Z60" i="9"/>
  <c r="M60" i="9" s="1"/>
  <c r="Z124" i="10"/>
  <c r="T83" i="10"/>
  <c r="U140" i="10"/>
  <c r="X182" i="10"/>
  <c r="U55" i="10"/>
  <c r="V62" i="9"/>
  <c r="I62" i="9" s="1"/>
  <c r="W170" i="10"/>
  <c r="T116" i="10"/>
  <c r="W36" i="7"/>
  <c r="Z73" i="7"/>
  <c r="X172" i="7"/>
  <c r="W106" i="7"/>
  <c r="W189" i="10"/>
  <c r="T171" i="10"/>
  <c r="U147" i="10"/>
  <c r="W88" i="7"/>
  <c r="Z155" i="7"/>
  <c r="U132" i="7"/>
  <c r="Z52" i="7"/>
  <c r="W14" i="7"/>
  <c r="V52" i="7"/>
  <c r="X105" i="10"/>
  <c r="T55" i="9"/>
  <c r="G55" i="9" s="1"/>
  <c r="Z88" i="7"/>
  <c r="T181" i="10"/>
  <c r="V96" i="10"/>
  <c r="U90" i="7"/>
  <c r="X11" i="7"/>
  <c r="Z125" i="10"/>
  <c r="Z8" i="10"/>
  <c r="T162" i="7"/>
  <c r="Z69" i="9"/>
  <c r="M69" i="9" s="1"/>
  <c r="U33" i="7"/>
  <c r="Z190" i="10"/>
  <c r="W165" i="10"/>
  <c r="Z17" i="7"/>
  <c r="W164" i="10"/>
  <c r="V76" i="7"/>
  <c r="W182" i="10"/>
  <c r="Z185" i="11"/>
  <c r="Y88" i="7"/>
  <c r="U190" i="10"/>
  <c r="Y105" i="10"/>
  <c r="Y168" i="10"/>
  <c r="W100" i="10"/>
  <c r="Y50" i="10"/>
  <c r="W136" i="10"/>
  <c r="T87" i="10"/>
  <c r="U107" i="10"/>
  <c r="X128" i="7"/>
  <c r="T50" i="10"/>
  <c r="T119" i="10"/>
  <c r="W104" i="10"/>
  <c r="Y43" i="7"/>
  <c r="Y25" i="7"/>
  <c r="T176" i="10"/>
  <c r="Y152" i="10"/>
  <c r="U60" i="10"/>
  <c r="X95" i="7"/>
  <c r="W28" i="10"/>
  <c r="Y55" i="10"/>
  <c r="U126" i="10"/>
  <c r="Y78" i="7"/>
  <c r="U12" i="7"/>
  <c r="W166" i="7"/>
  <c r="V72" i="9"/>
  <c r="I72" i="9" s="1"/>
  <c r="T146" i="10"/>
  <c r="W114" i="10"/>
  <c r="V186" i="10"/>
  <c r="V77" i="7"/>
  <c r="Z141" i="7"/>
  <c r="W183" i="10"/>
  <c r="Y44" i="10"/>
  <c r="Z9" i="7"/>
  <c r="V170" i="7"/>
  <c r="U28" i="11"/>
  <c r="W68" i="9"/>
  <c r="J68" i="9" s="1"/>
  <c r="W56" i="9"/>
  <c r="J56" i="9" s="1"/>
  <c r="X76" i="10"/>
  <c r="U32" i="7"/>
  <c r="T29" i="7"/>
  <c r="X89" i="7"/>
  <c r="U168" i="10"/>
  <c r="U23" i="7"/>
  <c r="W173" i="10"/>
  <c r="X110" i="10"/>
  <c r="W177" i="10"/>
  <c r="T21" i="10"/>
  <c r="V100" i="10"/>
  <c r="T31" i="7"/>
  <c r="T88" i="7"/>
  <c r="Y62" i="10"/>
  <c r="Z136" i="7"/>
  <c r="Z149" i="7"/>
  <c r="T49" i="10"/>
  <c r="V177" i="10"/>
  <c r="W39" i="7"/>
  <c r="X137" i="7"/>
  <c r="X36" i="7"/>
  <c r="Y32" i="7"/>
  <c r="X53" i="10"/>
  <c r="W178" i="11"/>
  <c r="Y24" i="11"/>
  <c r="W53" i="9"/>
  <c r="J53" i="9" s="1"/>
  <c r="U141" i="7"/>
  <c r="T41" i="10"/>
  <c r="V11" i="10"/>
  <c r="T44" i="7"/>
  <c r="Y28" i="11"/>
  <c r="T25" i="10"/>
  <c r="X43" i="10"/>
  <c r="X42" i="7"/>
  <c r="V111" i="7"/>
  <c r="V20" i="10"/>
  <c r="Z35" i="9"/>
  <c r="M35" i="9" s="1"/>
  <c r="W159" i="10"/>
  <c r="X100" i="10"/>
  <c r="Z25" i="10"/>
  <c r="Y133" i="7"/>
  <c r="W95" i="7"/>
  <c r="V37" i="7"/>
  <c r="T11" i="7"/>
  <c r="U113" i="7"/>
  <c r="X69" i="7"/>
  <c r="U147" i="7"/>
  <c r="V52" i="10"/>
  <c r="V187" i="10"/>
  <c r="T98" i="10"/>
  <c r="V27" i="7"/>
  <c r="Z102" i="7"/>
  <c r="W26" i="7"/>
  <c r="W112" i="7"/>
  <c r="U84" i="7"/>
  <c r="W170" i="7"/>
  <c r="U167" i="7"/>
  <c r="V54" i="9"/>
  <c r="I54" i="9" s="1"/>
  <c r="Y125" i="10"/>
  <c r="U26" i="10"/>
  <c r="V57" i="10"/>
  <c r="Z152" i="10"/>
  <c r="X23" i="10"/>
  <c r="V54" i="12"/>
  <c r="W31" i="7"/>
  <c r="Y187" i="10"/>
  <c r="W132" i="7"/>
  <c r="V95" i="7"/>
  <c r="Y158" i="7"/>
  <c r="Y107" i="10"/>
  <c r="X73" i="7"/>
  <c r="Z40" i="7"/>
  <c r="W89" i="7"/>
  <c r="Y154" i="10"/>
  <c r="V84" i="7"/>
  <c r="V155" i="7"/>
  <c r="T24" i="10"/>
  <c r="Y27" i="7"/>
  <c r="V38" i="7"/>
  <c r="T101" i="7"/>
  <c r="U109" i="10"/>
  <c r="Z36" i="11"/>
  <c r="X146" i="7"/>
  <c r="W101" i="7"/>
  <c r="T180" i="10"/>
  <c r="V150" i="7"/>
  <c r="V153" i="7"/>
  <c r="V9" i="10"/>
  <c r="Y8" i="7"/>
  <c r="U138" i="10"/>
  <c r="Y145" i="7"/>
  <c r="X173" i="10"/>
  <c r="W146" i="7"/>
  <c r="W43" i="7"/>
  <c r="U35" i="7"/>
  <c r="Y68" i="9"/>
  <c r="L68" i="9" s="1"/>
  <c r="T108" i="10"/>
  <c r="U8" i="7"/>
  <c r="U41" i="7"/>
  <c r="T22" i="7"/>
  <c r="X39" i="7"/>
  <c r="X92" i="7"/>
  <c r="X55" i="10"/>
  <c r="X99" i="7"/>
  <c r="T92" i="10"/>
  <c r="X83" i="10"/>
  <c r="T81" i="7"/>
  <c r="U102" i="7"/>
  <c r="U41" i="10"/>
  <c r="W34" i="10"/>
  <c r="Y94" i="10"/>
  <c r="Z126" i="10"/>
  <c r="Z182" i="10"/>
  <c r="X26" i="7"/>
  <c r="U95" i="7"/>
  <c r="U76" i="10"/>
  <c r="W116" i="10"/>
  <c r="U100" i="10"/>
  <c r="V102" i="7"/>
  <c r="T17" i="7"/>
  <c r="W126" i="7"/>
  <c r="W37" i="7"/>
  <c r="V198" i="10"/>
  <c r="V34" i="7"/>
  <c r="Z72" i="9"/>
  <c r="M72" i="9" s="1"/>
  <c r="T78" i="7"/>
  <c r="Z72" i="10"/>
  <c r="T96" i="7"/>
  <c r="X177" i="10"/>
  <c r="T134" i="7"/>
  <c r="Z43" i="11"/>
  <c r="U23" i="10"/>
  <c r="Y57" i="10"/>
  <c r="U128" i="10"/>
  <c r="T104" i="7"/>
  <c r="X130" i="10"/>
  <c r="U103" i="7"/>
  <c r="U128" i="7"/>
  <c r="V22" i="7"/>
  <c r="W50" i="10"/>
  <c r="X65" i="9"/>
  <c r="K65" i="9" s="1"/>
  <c r="W16" i="7"/>
  <c r="Y115" i="7"/>
  <c r="U18" i="10"/>
  <c r="T72" i="7"/>
  <c r="T161" i="10"/>
  <c r="U163" i="7"/>
  <c r="Y156" i="7"/>
  <c r="W171" i="7"/>
  <c r="Z164" i="7"/>
  <c r="Y99" i="10"/>
  <c r="Z97" i="10"/>
  <c r="X107" i="7"/>
  <c r="Y164" i="11"/>
  <c r="W109" i="7"/>
  <c r="Y128" i="10"/>
  <c r="W172" i="10"/>
  <c r="T23" i="10"/>
  <c r="Y39" i="10"/>
  <c r="Y124" i="11"/>
  <c r="U138" i="7"/>
  <c r="X71" i="7"/>
  <c r="U86" i="7"/>
  <c r="T175" i="7"/>
  <c r="T184" i="10"/>
  <c r="W92" i="10"/>
  <c r="W135" i="10"/>
  <c r="W46" i="7"/>
  <c r="Y18" i="7"/>
  <c r="T25" i="7"/>
  <c r="X106" i="7"/>
  <c r="T104" i="10"/>
  <c r="V130" i="7"/>
  <c r="U187" i="10"/>
  <c r="Z37" i="7"/>
  <c r="Y9" i="10"/>
  <c r="T19" i="10"/>
  <c r="V117" i="7"/>
  <c r="T110" i="7"/>
  <c r="U28" i="10"/>
  <c r="Y150" i="7"/>
  <c r="Y140" i="7"/>
  <c r="W100" i="7"/>
  <c r="X171" i="10"/>
  <c r="W28" i="7"/>
  <c r="X123" i="7"/>
  <c r="X158" i="11"/>
  <c r="T137" i="7"/>
  <c r="T55" i="10"/>
  <c r="U56" i="9"/>
  <c r="H56" i="9" s="1"/>
  <c r="V171" i="7"/>
  <c r="X47" i="10"/>
  <c r="T127" i="10"/>
  <c r="X52" i="9"/>
  <c r="K52" i="9" s="1"/>
  <c r="V151" i="7"/>
  <c r="U75" i="7"/>
  <c r="T87" i="7"/>
  <c r="U54" i="9"/>
  <c r="H54" i="9" s="1"/>
  <c r="W169" i="7"/>
  <c r="U139" i="10"/>
  <c r="Z62" i="9"/>
  <c r="M62" i="9" s="1"/>
  <c r="V152" i="10"/>
  <c r="X39" i="10"/>
  <c r="U158" i="7"/>
  <c r="Y21" i="7"/>
  <c r="W118" i="10"/>
  <c r="X140" i="10"/>
  <c r="Z175" i="7"/>
  <c r="V45" i="11"/>
  <c r="T54" i="9"/>
  <c r="G54" i="9" s="1"/>
  <c r="U96" i="10"/>
  <c r="V129" i="7"/>
  <c r="X123" i="10"/>
  <c r="U22" i="10"/>
  <c r="Z120" i="10"/>
  <c r="X49" i="10"/>
  <c r="Z103" i="7"/>
  <c r="Y70" i="9"/>
  <c r="L70" i="9" s="1"/>
  <c r="U145" i="10"/>
  <c r="W90" i="7"/>
  <c r="W45" i="7"/>
  <c r="V114" i="7"/>
  <c r="U158" i="10"/>
  <c r="U88" i="7"/>
  <c r="V14" i="10"/>
  <c r="X45" i="7"/>
  <c r="W188" i="10"/>
  <c r="X54" i="12"/>
  <c r="U171" i="10"/>
  <c r="U142" i="7"/>
  <c r="Z151" i="10"/>
  <c r="Z57" i="10"/>
  <c r="T46" i="10"/>
  <c r="T123" i="10"/>
  <c r="W108" i="10"/>
  <c r="U25" i="10"/>
  <c r="Z98" i="10"/>
  <c r="V91" i="7"/>
  <c r="U20" i="10"/>
  <c r="W114" i="7"/>
  <c r="U42" i="7"/>
  <c r="W37" i="10"/>
  <c r="V21" i="7"/>
  <c r="V60" i="10"/>
  <c r="Z32" i="7"/>
  <c r="U52" i="7"/>
  <c r="Y43" i="10"/>
  <c r="T100" i="10"/>
  <c r="Y156" i="10"/>
  <c r="X125" i="10"/>
  <c r="T92" i="7"/>
  <c r="U161" i="10"/>
  <c r="Y109" i="10"/>
  <c r="U159" i="10"/>
  <c r="Z192" i="10"/>
  <c r="X99" i="10"/>
  <c r="Z96" i="9"/>
  <c r="M96" i="9" s="1"/>
  <c r="V56" i="9"/>
  <c r="I56" i="9" s="1"/>
  <c r="V148" i="10"/>
  <c r="Y122" i="7"/>
  <c r="V154" i="7"/>
  <c r="V26" i="10"/>
  <c r="V146" i="7"/>
  <c r="Z35" i="7"/>
  <c r="Y125" i="7"/>
  <c r="V116" i="7"/>
  <c r="U101" i="10"/>
  <c r="Z161" i="10"/>
  <c r="U157" i="7"/>
  <c r="W55" i="10"/>
  <c r="W84" i="7"/>
  <c r="X163" i="7"/>
  <c r="X38" i="7"/>
  <c r="Y161" i="7"/>
  <c r="T134" i="10"/>
  <c r="Y175" i="10"/>
  <c r="U175" i="10"/>
  <c r="Y60" i="9"/>
  <c r="L60" i="9" s="1"/>
  <c r="Z140" i="7"/>
  <c r="Z148" i="7"/>
  <c r="T82" i="7"/>
  <c r="T165" i="10"/>
  <c r="U57" i="7"/>
  <c r="U123" i="7"/>
  <c r="X37" i="10"/>
  <c r="W151" i="7"/>
  <c r="Y121" i="10"/>
  <c r="X131" i="10"/>
  <c r="U114" i="10"/>
  <c r="V45" i="7"/>
  <c r="T155" i="10"/>
  <c r="V151" i="10"/>
  <c r="W137" i="10"/>
  <c r="X62" i="10"/>
  <c r="V17" i="7"/>
  <c r="W145" i="10"/>
  <c r="Z135" i="7"/>
  <c r="Y45" i="7"/>
  <c r="V162" i="10"/>
  <c r="X83" i="7"/>
  <c r="Z14" i="7"/>
  <c r="V28" i="10"/>
  <c r="W69" i="7"/>
  <c r="X158" i="7"/>
  <c r="U125" i="10"/>
  <c r="T12" i="7"/>
  <c r="Y40" i="7"/>
  <c r="Z83" i="7"/>
  <c r="U55" i="9"/>
  <c r="H55" i="9" s="1"/>
  <c r="U127" i="10"/>
  <c r="X97" i="10"/>
  <c r="U164" i="10"/>
  <c r="V15" i="7"/>
  <c r="Y23" i="7"/>
  <c r="U74" i="7"/>
  <c r="V51" i="10"/>
  <c r="Y169" i="7"/>
  <c r="Y149" i="7"/>
  <c r="Y135" i="10"/>
  <c r="T154" i="7"/>
  <c r="Y142" i="7"/>
  <c r="X168" i="10"/>
  <c r="U60" i="7"/>
  <c r="X176" i="10"/>
  <c r="U133" i="10"/>
  <c r="T80" i="7"/>
  <c r="T65" i="7"/>
  <c r="V169" i="10"/>
  <c r="W138" i="7"/>
  <c r="V143" i="7"/>
  <c r="Z166" i="7"/>
  <c r="U79" i="7"/>
  <c r="W160" i="7"/>
  <c r="V159" i="7"/>
  <c r="X54" i="7"/>
  <c r="Y121" i="7"/>
  <c r="V92" i="10"/>
  <c r="U94" i="10"/>
  <c r="T46" i="7"/>
  <c r="Z35" i="11"/>
  <c r="Y122" i="10"/>
  <c r="Y168" i="11"/>
  <c r="X140" i="7"/>
  <c r="X27" i="11"/>
  <c r="Z21" i="10"/>
  <c r="W52" i="7"/>
  <c r="X198" i="10"/>
  <c r="W120" i="10"/>
  <c r="W161" i="7"/>
  <c r="U32" i="10"/>
  <c r="W96" i="10"/>
  <c r="W191" i="10"/>
  <c r="U49" i="10"/>
  <c r="T163" i="10"/>
  <c r="Z92" i="10"/>
  <c r="Y17" i="7"/>
  <c r="Z62" i="10"/>
  <c r="Z145" i="11"/>
  <c r="X79" i="7"/>
  <c r="W8" i="7"/>
  <c r="X88" i="7"/>
  <c r="W9" i="10"/>
  <c r="T136" i="7"/>
  <c r="V117" i="10"/>
  <c r="Y87" i="7"/>
  <c r="U134" i="10"/>
  <c r="V114" i="10"/>
  <c r="V21" i="10"/>
  <c r="Y61" i="12"/>
  <c r="U120" i="7"/>
  <c r="U124" i="7"/>
  <c r="X113" i="10"/>
  <c r="U172" i="10"/>
  <c r="Z15" i="11"/>
  <c r="T167" i="10"/>
  <c r="X97" i="7"/>
  <c r="Z101" i="10"/>
  <c r="U130" i="10"/>
  <c r="T147" i="10"/>
  <c r="V131" i="10"/>
  <c r="T163" i="7"/>
  <c r="X81" i="7"/>
  <c r="W83" i="10"/>
  <c r="Y152" i="11"/>
  <c r="Z137" i="10"/>
  <c r="V49" i="10"/>
  <c r="T18" i="7"/>
  <c r="Z164" i="9"/>
  <c r="M164" i="9" s="1"/>
  <c r="U118" i="7"/>
  <c r="X153" i="10"/>
  <c r="V145" i="7"/>
  <c r="Z93" i="11"/>
  <c r="W25" i="10"/>
  <c r="V121" i="10"/>
  <c r="T132" i="7"/>
  <c r="Y157" i="7"/>
  <c r="X148" i="7"/>
  <c r="W76" i="10"/>
  <c r="X169" i="10"/>
  <c r="W58" i="7"/>
  <c r="U177" i="10"/>
  <c r="T27" i="7"/>
  <c r="V81" i="7"/>
  <c r="U121" i="7"/>
  <c r="X147" i="7"/>
  <c r="U182" i="10"/>
  <c r="W77" i="7"/>
  <c r="U146" i="7"/>
  <c r="Y72" i="9"/>
  <c r="L72" i="9" s="1"/>
  <c r="W13" i="7"/>
  <c r="T133" i="7"/>
  <c r="T10" i="7"/>
  <c r="T54" i="7"/>
  <c r="U106" i="10"/>
  <c r="V53" i="9"/>
  <c r="I53" i="9" s="1"/>
  <c r="X115" i="10"/>
  <c r="V179" i="10"/>
  <c r="X65" i="7"/>
  <c r="T39" i="10"/>
  <c r="Z82" i="7"/>
  <c r="W129" i="7"/>
  <c r="V115" i="7"/>
  <c r="Z90" i="7"/>
  <c r="W166" i="10"/>
  <c r="X27" i="7"/>
  <c r="V28" i="11"/>
  <c r="W136" i="7"/>
  <c r="V41" i="7"/>
  <c r="Y81" i="7"/>
  <c r="V25" i="7"/>
  <c r="T20" i="10"/>
  <c r="V10" i="10"/>
  <c r="W66" i="7"/>
  <c r="Z177" i="10"/>
  <c r="V115" i="10"/>
  <c r="Z56" i="7"/>
  <c r="U122" i="7"/>
  <c r="X161" i="10"/>
  <c r="W18" i="10"/>
  <c r="V153" i="10"/>
  <c r="Z20" i="7"/>
  <c r="W148" i="10"/>
  <c r="W93" i="7"/>
  <c r="V160" i="7"/>
  <c r="Y176" i="10"/>
  <c r="Z158" i="10"/>
  <c r="W153" i="10"/>
  <c r="W121" i="7"/>
  <c r="X58" i="7"/>
  <c r="T37" i="10"/>
  <c r="Y96" i="7"/>
  <c r="Y37" i="10"/>
  <c r="Y129" i="10"/>
  <c r="X167" i="10"/>
  <c r="Y51" i="9"/>
  <c r="L51" i="9" s="1"/>
  <c r="V142" i="7"/>
  <c r="T111" i="10"/>
  <c r="V133" i="10"/>
  <c r="W128" i="7"/>
  <c r="X86" i="7"/>
  <c r="T175" i="10"/>
  <c r="T35" i="7"/>
  <c r="Z72" i="11"/>
  <c r="T75" i="7"/>
  <c r="Z89" i="7"/>
  <c r="Y167" i="10"/>
  <c r="Y20" i="7"/>
  <c r="V32" i="10"/>
  <c r="X122" i="10"/>
  <c r="U21" i="7"/>
  <c r="X169" i="7"/>
  <c r="T185" i="10"/>
  <c r="W70" i="7"/>
  <c r="V144" i="10"/>
  <c r="Y36" i="7"/>
  <c r="Z162" i="7"/>
  <c r="Z41" i="10"/>
  <c r="Z115" i="7"/>
  <c r="Y118" i="7"/>
  <c r="T177" i="10"/>
  <c r="Y190" i="10"/>
  <c r="V118" i="10"/>
  <c r="V56" i="10"/>
  <c r="W94" i="7"/>
  <c r="T47" i="10"/>
  <c r="W99" i="10"/>
  <c r="W73" i="7"/>
  <c r="Y97" i="10"/>
  <c r="W134" i="10"/>
  <c r="Z125" i="7"/>
  <c r="U43" i="7"/>
  <c r="X94" i="10"/>
  <c r="X68" i="9"/>
  <c r="K68" i="9" s="1"/>
  <c r="Y72" i="10"/>
  <c r="X77" i="7"/>
  <c r="U185" i="10"/>
  <c r="Y10" i="10"/>
  <c r="V59" i="7"/>
  <c r="T191" i="10"/>
  <c r="X69" i="9"/>
  <c r="K69" i="9" s="1"/>
  <c r="T135" i="10"/>
  <c r="W80" i="10"/>
  <c r="V60" i="9"/>
  <c r="I60" i="9" s="1"/>
  <c r="V67" i="9"/>
  <c r="I67" i="9" s="1"/>
  <c r="Y13" i="7"/>
  <c r="T9" i="7"/>
  <c r="X158" i="10"/>
  <c r="X138" i="7"/>
  <c r="W125" i="7"/>
  <c r="U93" i="7"/>
  <c r="Z78" i="7"/>
  <c r="U78" i="7"/>
  <c r="Y162" i="7"/>
  <c r="Y127" i="10"/>
  <c r="T138" i="7"/>
  <c r="U80" i="10"/>
  <c r="X171" i="7"/>
  <c r="V139" i="10"/>
  <c r="U40" i="10"/>
  <c r="X37" i="7"/>
  <c r="X19" i="10"/>
  <c r="T153" i="7"/>
  <c r="X133" i="7"/>
  <c r="V13" i="10"/>
  <c r="Z166" i="10"/>
  <c r="W179" i="10"/>
  <c r="W70" i="9"/>
  <c r="J70" i="9" s="1"/>
  <c r="V104" i="10"/>
  <c r="V104" i="7"/>
  <c r="W198" i="10"/>
  <c r="V105" i="7"/>
  <c r="X56" i="10"/>
  <c r="U29" i="7"/>
  <c r="X48" i="10"/>
  <c r="Y16" i="7"/>
  <c r="Y184" i="10"/>
  <c r="Z105" i="7"/>
  <c r="W124" i="10"/>
  <c r="W22" i="7"/>
  <c r="T99" i="7"/>
  <c r="X109" i="7"/>
  <c r="V111" i="10"/>
  <c r="W87" i="7"/>
  <c r="W48" i="10"/>
  <c r="AE219" i="13"/>
  <c r="G219" i="13"/>
  <c r="I219" i="13" s="1"/>
  <c r="K219" i="13" s="1"/>
  <c r="AF219" i="13"/>
  <c r="H219" i="13"/>
  <c r="J219" i="13" s="1"/>
  <c r="U144" i="11" a="1"/>
  <c r="V200" i="11" a="1"/>
  <c r="Z112" i="11" a="1"/>
  <c r="V190" i="11" a="1"/>
  <c r="U168" i="11" a="1"/>
  <c r="X124" i="11" a="1"/>
  <c r="U159" i="11" a="1"/>
  <c r="X19" i="11" a="1"/>
  <c r="Z201" i="11" a="1"/>
  <c r="W182" i="11" a="1"/>
  <c r="Y188" i="11" a="1"/>
  <c r="Z12" i="11" a="1"/>
  <c r="V36" i="11" a="1"/>
  <c r="V197" i="11" a="1"/>
  <c r="U164" i="11" a="1"/>
  <c r="Y206" i="11" a="1"/>
  <c r="T184" i="11" a="1"/>
  <c r="Y44" i="11" a="1"/>
  <c r="Z120" i="11" a="1"/>
  <c r="X190" i="11" a="1"/>
  <c r="Y176" i="11" a="1"/>
  <c r="W125" i="11" a="1"/>
  <c r="T105" i="11" a="1"/>
  <c r="V20" i="11" a="1"/>
  <c r="X184" i="11" a="1"/>
  <c r="U22" i="11" a="1"/>
  <c r="U124" i="11" a="1"/>
  <c r="Z201" i="12" a="1"/>
  <c r="V148" i="11" a="1"/>
  <c r="Z194" i="11" a="1"/>
  <c r="V169" i="11" a="1"/>
  <c r="Y132" i="11" a="1"/>
  <c r="X204" i="11" a="1"/>
  <c r="V116" i="11" a="1"/>
  <c r="T29" i="11" a="1"/>
  <c r="T19" i="11" a="1"/>
  <c r="Z108" i="11" a="1"/>
  <c r="V8" i="11" a="1"/>
  <c r="X53" i="11" a="1"/>
  <c r="U48" i="11" a="1"/>
  <c r="Y103" i="11" a="1"/>
  <c r="W35" i="11" a="1"/>
  <c r="X207" i="11" a="1"/>
  <c r="Z162" i="11" a="1"/>
  <c r="U58" i="11" a="1"/>
  <c r="T198" i="11" a="1"/>
  <c r="V24" i="11" a="1"/>
  <c r="W163" i="11" a="1"/>
  <c r="U163" i="11" a="1"/>
  <c r="U201" i="11" a="1"/>
  <c r="X152" i="11" a="1"/>
  <c r="V124" i="11" a="1"/>
  <c r="U54" i="11" a="1"/>
  <c r="Y111" i="11" a="1"/>
  <c r="T179" i="11" a="1"/>
  <c r="W15" i="11" a="1"/>
  <c r="W181" i="12" a="1"/>
  <c r="Y43" i="11" a="1"/>
  <c r="V112" i="11" a="1"/>
  <c r="X150" i="11" a="1"/>
  <c r="Z193" i="12" a="1"/>
  <c r="Z220" i="12" a="1"/>
  <c r="X153" i="11" a="1"/>
  <c r="T146" i="11" a="1"/>
  <c r="W206" i="11" a="1"/>
  <c r="Z121" i="11" a="1"/>
  <c r="W173" i="11" a="1"/>
  <c r="U40" i="11" a="1"/>
  <c r="T194" i="11" a="1"/>
  <c r="W157" i="11" a="1"/>
  <c r="U111" i="11" a="1"/>
  <c r="V170" i="11" a="1"/>
  <c r="Y150" i="11" a="1"/>
  <c r="U142" i="11" a="1"/>
  <c r="Y85" i="11" a="1"/>
  <c r="T168" i="11" a="1"/>
  <c r="T185" i="11" a="1"/>
  <c r="X114" i="11" a="1"/>
  <c r="Z8" i="11" a="1"/>
  <c r="Y53" i="11" a="1"/>
  <c r="U139" i="11" a="1"/>
  <c r="X121" i="11" a="1"/>
  <c r="W182" i="12" a="1"/>
  <c r="X195" i="11" a="1"/>
  <c r="X128" i="11" a="1"/>
  <c r="X11" i="11" a="1"/>
  <c r="T137" i="11" a="1"/>
  <c r="Y48" i="11" a="1"/>
  <c r="Y197" i="11" a="1"/>
  <c r="W47" i="11" a="1"/>
  <c r="Y207" i="11" a="1"/>
  <c r="T120" i="11" a="1"/>
  <c r="T136" i="11" a="1"/>
  <c r="T110" i="11" a="1"/>
  <c r="X23" i="11" a="1"/>
  <c r="V115" i="11" a="1"/>
  <c r="Y202" i="12" a="1"/>
  <c r="Y15" i="11" a="1"/>
  <c r="Y130" i="12" a="1"/>
  <c r="X35" i="11" a="1"/>
  <c r="Y130" i="11" a="1"/>
  <c r="T100" i="11" a="1"/>
  <c r="X36" i="11" a="1"/>
  <c r="T23" i="11" a="1"/>
  <c r="W183" i="11" a="1"/>
  <c r="Z48" i="11" a="1"/>
  <c r="W49" i="11" a="1"/>
  <c r="X113" i="11" a="1"/>
  <c r="W152" i="11" a="1"/>
  <c r="U103" i="11" a="1"/>
  <c r="W201" i="11" a="1"/>
  <c r="V147" i="11" a="1"/>
  <c r="Y129" i="12" a="1"/>
  <c r="X116" i="11" a="1"/>
  <c r="Y129" i="11" a="1"/>
  <c r="T197" i="11" a="1"/>
  <c r="V152" i="11" a="1"/>
  <c r="V44" i="11" a="1"/>
  <c r="U25" i="11" a="1"/>
  <c r="W205" i="11" a="1"/>
  <c r="Z56" i="11" a="1"/>
  <c r="U132" i="11" a="1"/>
  <c r="Z111" i="11" a="1"/>
  <c r="Y194" i="11" a="1"/>
  <c r="U122" i="11" a="1"/>
  <c r="Y185" i="11" a="1"/>
  <c r="U169" i="12" a="1"/>
  <c r="V132" i="11" a="1"/>
  <c r="W58" i="11" a="1"/>
  <c r="W24" i="11" a="1"/>
  <c r="V107" i="11" a="1"/>
  <c r="V196" i="11" a="1"/>
  <c r="V150" i="11" a="1"/>
  <c r="Y153" i="11" a="1"/>
  <c r="X48" i="11" a="1"/>
  <c r="U135" i="11" a="1"/>
  <c r="Z55" i="11" a="1"/>
  <c r="Y143" i="11" a="1"/>
  <c r="W31" i="12" a="1"/>
  <c r="T173" i="11" a="1"/>
  <c r="V42" i="11" a="1"/>
  <c r="W100" i="11" a="1"/>
  <c r="Y125" i="11" a="1"/>
  <c r="Z29" i="11" a="1"/>
  <c r="W61" i="13" a="1"/>
  <c r="X146" i="11" a="1"/>
  <c r="W124" i="11" a="1"/>
  <c r="W25" i="11" a="1"/>
  <c r="U8" i="11" a="1"/>
  <c r="U117" i="11" a="1"/>
  <c r="T114" i="11" a="1"/>
  <c r="Y209" i="11" a="1"/>
  <c r="W185" i="11" a="1"/>
  <c r="X44" i="11" a="1"/>
  <c r="T27" i="11" a="1"/>
  <c r="U136" i="11" a="1"/>
  <c r="Z143" i="11" a="1"/>
  <c r="W196" i="11" a="1"/>
  <c r="Z212" i="11" a="1"/>
  <c r="W184" i="11" a="1"/>
  <c r="W197" i="11" a="1"/>
  <c r="W149" i="11" a="1"/>
  <c r="W192" i="11" a="1"/>
  <c r="T52" i="11" a="1"/>
  <c r="Y28" i="12" a="1"/>
  <c r="X46" i="11" a="1"/>
  <c r="V202" i="11" a="1"/>
  <c r="U120" i="11" a="1"/>
  <c r="T117" i="11" a="1"/>
  <c r="T98" i="11" a="1"/>
  <c r="Z197" i="11" a="1"/>
  <c r="X192" i="11" a="1"/>
  <c r="T20" i="11" a="1"/>
  <c r="T140" i="11" a="1"/>
  <c r="V47" i="12" a="1"/>
  <c r="V15" i="11" a="1"/>
  <c r="T49" i="11" a="1"/>
  <c r="Y171" i="11" a="1"/>
  <c r="U126" i="11" a="1"/>
  <c r="U137" i="11" a="1"/>
  <c r="V98" i="11" a="1"/>
  <c r="Z22" i="11" a="1"/>
  <c r="U52" i="11" a="1"/>
  <c r="Y61" i="13" a="1"/>
  <c r="Z110" i="11" a="1"/>
  <c r="Z150" i="11" a="1"/>
  <c r="W26" i="11" a="1"/>
  <c r="U192" i="11" a="1"/>
  <c r="V194" i="11" a="1"/>
  <c r="T122" i="11" a="1"/>
  <c r="Y205" i="11" a="1"/>
  <c r="W147" i="11" a="1"/>
  <c r="Y11" i="11" a="1"/>
  <c r="X20" i="11" a="1"/>
  <c r="V114" i="11" a="1"/>
  <c r="Y122" i="11" a="1"/>
  <c r="U204" i="11" a="1"/>
  <c r="Z153" i="11" a="1"/>
  <c r="Z133" i="11" a="1"/>
  <c r="Z169" i="11" a="1"/>
  <c r="Y135" i="11" a="1"/>
  <c r="T149" i="11" a="1"/>
  <c r="T152" i="11" a="1"/>
  <c r="Z52" i="11" a="1"/>
  <c r="Z107" i="11" a="1"/>
  <c r="U113" i="11" a="1"/>
  <c r="W133" i="11" a="1"/>
  <c r="T165" i="11" a="1"/>
  <c r="X206" i="11" a="1"/>
  <c r="V206" i="11" a="1"/>
  <c r="Y108" i="11" a="1"/>
  <c r="Z171" i="11" a="1"/>
  <c r="W154" i="11" a="1"/>
  <c r="Y136" i="11" a="1"/>
  <c r="Z170" i="11" a="1"/>
  <c r="V185" i="11" a="1"/>
  <c r="W135" i="11" a="1"/>
  <c r="Y173" i="11" a="1"/>
  <c r="W131" i="11" a="1"/>
  <c r="Y157" i="11" a="1"/>
  <c r="Y49" i="11" a="1"/>
  <c r="Y110" i="11" a="1"/>
  <c r="Z155" i="11" a="1"/>
  <c r="U46" i="11" a="1"/>
  <c r="V131" i="11" a="1"/>
  <c r="W171" i="11" a="1"/>
  <c r="W36" i="11" a="1"/>
  <c r="T166" i="11" a="1"/>
  <c r="Y117" i="11" a="1"/>
  <c r="V140" i="11" a="1"/>
  <c r="U14" i="11" a="1"/>
  <c r="U133" i="11" a="1"/>
  <c r="X174" i="11" a="1"/>
  <c r="U134" i="11" a="1"/>
  <c r="U188" i="11" a="1"/>
  <c r="Y220" i="12" a="1"/>
  <c r="W166" i="11" a="1"/>
  <c r="W115" i="11" a="1"/>
  <c r="U157" i="11" a="1"/>
  <c r="V46" i="11" a="1"/>
  <c r="T58" i="11" a="1"/>
  <c r="X186" i="11" a="1"/>
  <c r="T163" i="11" a="1"/>
  <c r="T54" i="13" a="1"/>
  <c r="T115" i="11" a="1"/>
  <c r="X162" i="11" a="1"/>
  <c r="X148" i="11" a="1"/>
  <c r="T43" i="11" a="1"/>
  <c r="T164" i="11" a="1"/>
  <c r="T177" i="11" a="1"/>
  <c r="Y24" i="12" a="1"/>
  <c r="Y14" i="11" a="1"/>
  <c r="T202" i="11" a="1"/>
  <c r="Z154" i="11" a="1"/>
  <c r="U12" i="11" a="1"/>
  <c r="Y204" i="12" a="1"/>
  <c r="Z19" i="11" a="1"/>
  <c r="T188" i="11" a="1"/>
  <c r="X47" i="11" a="1"/>
  <c r="U114" i="11" a="1"/>
  <c r="X145" i="11" a="1"/>
  <c r="X110" i="11" a="1"/>
  <c r="V186" i="11" a="1"/>
  <c r="V163" i="11" a="1"/>
  <c r="X98" i="11" a="1"/>
  <c r="W23" i="11" a="1"/>
  <c r="U121" i="11" a="1"/>
  <c r="Y165" i="11" a="1"/>
  <c r="W120" i="11" a="1"/>
  <c r="V142" i="11" a="1"/>
  <c r="Y212" i="11" a="1"/>
  <c r="T139" i="11" a="1"/>
  <c r="T8" i="11" a="1"/>
  <c r="T128" i="11" a="1"/>
  <c r="Z190" i="12" a="1"/>
  <c r="T191" i="11" a="1"/>
  <c r="W198" i="11" a="1"/>
  <c r="T22" i="11" a="1"/>
  <c r="V192" i="11" a="1"/>
  <c r="T106" i="11" a="1"/>
  <c r="Y202" i="11" a="1"/>
  <c r="Y169" i="11" a="1"/>
  <c r="Z39" i="12" a="1"/>
  <c r="U152" i="11" a="1"/>
  <c r="T176" i="11" a="1"/>
  <c r="Y167" i="12" a="1"/>
  <c r="V166" i="11" a="1"/>
  <c r="T135" i="11" a="1"/>
  <c r="W40" i="11" a="1"/>
  <c r="X137" i="11" a="1"/>
  <c r="T180" i="11" a="1"/>
  <c r="Y203" i="11" a="1"/>
  <c r="X21" i="11" a="1"/>
  <c r="W8" i="11" a="1"/>
  <c r="U51" i="11" a="1"/>
  <c r="X31" i="12" a="1"/>
  <c r="U53" i="11" a="1"/>
  <c r="Z49" i="12" a="1"/>
  <c r="T133" i="11" a="1"/>
  <c r="T12" i="11" a="1"/>
  <c r="W127" i="11" a="1"/>
  <c r="Z135" i="11" a="1"/>
  <c r="X201" i="11" a="1"/>
  <c r="U184" i="11" a="1"/>
  <c r="T145" i="11" a="1"/>
  <c r="T111" i="11" a="1"/>
  <c r="Z209" i="12" a="1"/>
  <c r="U169" i="11" a="1"/>
  <c r="Y139" i="11" a="1"/>
  <c r="Z116" i="11" a="1"/>
  <c r="T206" i="11" a="1"/>
  <c r="U198" i="11" a="1"/>
  <c r="V23" i="11" a="1"/>
  <c r="Y55" i="11" a="1"/>
  <c r="Z53" i="11" a="1"/>
  <c r="Z14" i="11" a="1"/>
  <c r="X171" i="11" a="1"/>
  <c r="Y36" i="11" a="1"/>
  <c r="U10" i="11" a="1"/>
  <c r="X15" i="11" a="1"/>
  <c r="T150" i="11" a="1"/>
  <c r="Y115" i="11" a="1"/>
  <c r="Z150" i="12" a="1"/>
  <c r="V56" i="11" a="1"/>
  <c r="X140" i="11" a="1"/>
  <c r="Z122" i="11" a="1"/>
  <c r="T207" i="11" a="1"/>
  <c r="Y23" i="11" a="1"/>
  <c r="X115" i="11" a="1"/>
  <c r="Y195" i="11" a="1"/>
  <c r="U212" i="11" a="1"/>
  <c r="W140" i="11" a="1"/>
  <c r="X122" i="11" a="1"/>
  <c r="W176" i="11" a="1"/>
  <c r="Z186" i="12" a="1"/>
  <c r="Y170" i="11" a="1"/>
  <c r="Y54" i="13" a="1"/>
  <c r="V204" i="11" a="1"/>
  <c r="T171" i="11" a="1"/>
  <c r="Z159" i="11" a="1"/>
  <c r="U15" i="11" a="1"/>
  <c r="Y131" i="11" a="1"/>
  <c r="U155" i="11" a="1"/>
  <c r="T48" i="11" a="1"/>
  <c r="Y8" i="11" a="1"/>
  <c r="U54" i="13" a="1"/>
  <c r="V154" i="11" a="1"/>
  <c r="V134" i="11" a="1"/>
  <c r="V111" i="11" a="1"/>
  <c r="U47" i="11" a="1"/>
  <c r="Y184" i="11" a="1"/>
  <c r="T51" i="11" a="1"/>
  <c r="Y37" i="11" a="1"/>
  <c r="X203" i="11" a="1"/>
  <c r="W20" i="11" a="1"/>
  <c r="X112" i="11" a="1"/>
  <c r="T134" i="11" a="1"/>
  <c r="X25" i="11" a="1"/>
  <c r="Z42" i="11" a="1"/>
  <c r="Z204" i="11" a="1"/>
  <c r="T54" i="11" a="1"/>
  <c r="T112" i="11" a="1"/>
  <c r="V135" i="11" a="1"/>
  <c r="V137" i="11" a="1"/>
  <c r="Y51" i="11" a="1"/>
  <c r="Z136" i="11" a="1"/>
  <c r="T196" i="11" a="1"/>
  <c r="U116" i="11" a="1"/>
  <c r="Y166" i="11" a="1"/>
  <c r="Y47" i="11" a="1"/>
  <c r="V108" i="11" a="1"/>
  <c r="Y137" i="11" a="1"/>
  <c r="V212" i="11" a="1"/>
  <c r="Z45" i="12" a="1"/>
  <c r="X161" i="12" a="1"/>
  <c r="X42" i="11" a="1"/>
  <c r="U158" i="11" a="1"/>
  <c r="W203" i="11" a="1"/>
  <c r="W117" i="11" a="1"/>
  <c r="V162" i="11" a="1"/>
  <c r="U110" i="11" a="1"/>
  <c r="T147" i="11" a="1"/>
  <c r="T170" i="11" a="1"/>
  <c r="V177" i="11" a="1"/>
  <c r="X212" i="11" a="1"/>
  <c r="Z98" i="11" a="1"/>
  <c r="T42" i="11" a="1"/>
  <c r="V127" i="11" a="1"/>
  <c r="X173" i="11" a="1"/>
  <c r="W52" i="11" a="1"/>
  <c r="W44" i="11" a="1"/>
  <c r="T15" i="11" a="1"/>
  <c r="X194" i="11" a="1"/>
  <c r="Y200" i="11" a="1"/>
  <c r="V120" i="11" a="1"/>
  <c r="V155" i="11" a="1"/>
  <c r="T121" i="11" a="1"/>
  <c r="U180" i="11" a="1"/>
  <c r="V203" i="11" a="1"/>
  <c r="W142" i="11" a="1"/>
  <c r="X155" i="11" a="1"/>
  <c r="X169" i="11" a="1"/>
  <c r="Z115" i="11" a="1"/>
  <c r="V53" i="11" a="1"/>
  <c r="Z179" i="11" a="1"/>
  <c r="X133" i="11" a="1"/>
  <c r="Z181" i="11" a="1"/>
  <c r="Y19" i="11" a="1"/>
  <c r="W54" i="13" a="1"/>
  <c r="V179" i="11" a="1"/>
  <c r="U207" i="11" a="1"/>
  <c r="W209" i="11" a="1"/>
  <c r="T157" i="11" a="1"/>
  <c r="W155" i="11" a="1"/>
  <c r="X184" i="12" a="1"/>
  <c r="Z183" i="11" a="1"/>
  <c r="Y112" i="11" a="1"/>
  <c r="Z85" i="11" a="1"/>
  <c r="Y159" i="11" a="1"/>
  <c r="X10" i="11" a="1"/>
  <c r="Y204" i="11" a="1"/>
  <c r="U36" i="11" a="1"/>
  <c r="W137" i="11" a="1"/>
  <c r="V105" i="11" a="1"/>
  <c r="Y147" i="12" a="1"/>
  <c r="Z21" i="11" a="1"/>
  <c r="U206" i="11" a="1"/>
  <c r="Z125" i="11" a="1"/>
  <c r="X179" i="11" a="1"/>
  <c r="X129" i="11" a="1"/>
  <c r="X103" i="11" a="1"/>
  <c r="U130" i="11" a="1"/>
  <c r="V176" i="11" a="1"/>
  <c r="T186" i="11" a="1"/>
  <c r="V48" i="11" a="1"/>
  <c r="T203" i="11" a="1"/>
  <c r="Z130" i="11" a="1"/>
  <c r="Y183" i="11" a="1"/>
  <c r="Y92" i="11" a="1"/>
  <c r="W200" i="11" a="1"/>
  <c r="U129" i="11" a="1"/>
  <c r="W122" i="11" a="1"/>
  <c r="X198" i="11" a="1"/>
  <c r="T143" i="11" a="1"/>
  <c r="Y93" i="11" a="1"/>
  <c r="W195" i="11" a="1"/>
  <c r="X58" i="11" a="1"/>
  <c r="Y12" i="11" a="1"/>
  <c r="T205" i="11" a="1"/>
  <c r="V47" i="11" a="1"/>
  <c r="T36" i="11" a="1"/>
  <c r="X120" i="11" a="1"/>
  <c r="T124" i="11" a="1"/>
  <c r="Z131" i="11" a="1"/>
  <c r="X139" i="11" a="1"/>
  <c r="W143" i="11" a="1"/>
  <c r="W191" i="11" a="1"/>
  <c r="U166" i="11" a="1"/>
  <c r="Z25" i="11" a="1"/>
  <c r="W55" i="11" a="1"/>
  <c r="X196" i="11" a="1"/>
  <c r="U45" i="11" a="1"/>
  <c r="U191" i="11" a="1"/>
  <c r="T125" i="11" a="1"/>
  <c r="W27" i="11" a="1"/>
  <c r="V164" i="11" a="1"/>
  <c r="X26" i="11" a="1"/>
  <c r="T142" i="11" a="1"/>
  <c r="W170" i="11" a="1"/>
  <c r="V106" i="11" a="1"/>
  <c r="V51" i="11" a="1"/>
  <c r="Z205" i="11" a="1"/>
  <c r="U205" i="11" a="1"/>
  <c r="T44" i="11" a="1"/>
  <c r="V21" i="11" a="1"/>
  <c r="U27" i="11" a="1"/>
  <c r="X188" i="11" a="1"/>
  <c r="U24" i="11" a="1"/>
  <c r="W53" i="11" a="1"/>
  <c r="T113" i="11" a="1"/>
  <c r="U29" i="11" a="1"/>
  <c r="X54" i="13" a="1"/>
  <c r="U26" i="11" a="1"/>
  <c r="U176" i="11" a="1"/>
  <c r="Z176" i="11" a="1"/>
  <c r="Y190" i="11" a="1"/>
  <c r="V165" i="11" a="1"/>
  <c r="X191" i="11" a="1"/>
  <c r="Z38" i="12" a="1"/>
  <c r="W132" i="11" a="1"/>
  <c r="V129" i="11" a="1"/>
  <c r="X125" i="11" a="1"/>
  <c r="V144" i="11" a="1"/>
  <c r="Y40" i="11" a="1"/>
  <c r="V35" i="11" a="1"/>
  <c r="X100" i="11" a="1"/>
  <c r="V14" i="11" a="1"/>
  <c r="Z54" i="13" a="1"/>
  <c r="T45" i="11" a="1"/>
  <c r="Z100" i="11" a="1"/>
  <c r="V184" i="11" a="1"/>
  <c r="T107" i="11" a="1"/>
  <c r="V26" i="11" a="1"/>
  <c r="X130" i="11" a="1"/>
  <c r="T212" i="11" a="1"/>
  <c r="U183" i="11" a="1"/>
  <c r="Y26" i="11" a="1"/>
  <c r="Y52" i="11" a="1"/>
  <c r="U106" i="11" a="1"/>
  <c r="W64" i="12" a="1"/>
  <c r="T37" i="11" a="1"/>
  <c r="X37" i="11" a="1"/>
  <c r="U42" i="11" a="1"/>
  <c r="U148" i="11" a="1"/>
  <c r="T103" i="11" a="1"/>
  <c r="W146" i="11" a="1"/>
  <c r="Y174" i="11" a="1"/>
  <c r="X22" i="11" a="1"/>
  <c r="Z190" i="11" a="1"/>
  <c r="V180" i="11" a="1"/>
  <c r="Z207" i="11" a="1"/>
  <c r="T158" i="11" a="1"/>
  <c r="X165" i="11" a="1"/>
  <c r="U150" i="11" a="1"/>
  <c r="T47" i="11" a="1"/>
  <c r="X29" i="11" a="1"/>
  <c r="X43" i="11" a="1"/>
  <c r="T204" i="11" a="1"/>
  <c r="U170" i="11" a="1"/>
  <c r="Y98" i="11" a="1"/>
  <c r="U203" i="11" a="1"/>
  <c r="T154" i="11" a="1"/>
  <c r="W159" i="11" a="1"/>
  <c r="W144" i="11" a="1"/>
  <c r="T14" i="11" a="1"/>
  <c r="U178" i="11" a="1"/>
  <c r="W54" i="11" a="1"/>
  <c r="T209" i="11" a="1"/>
  <c r="W116" i="11" a="1"/>
  <c r="Y145" i="11" a="1"/>
  <c r="T201" i="11" a="1"/>
  <c r="W145" i="11" a="1"/>
  <c r="Z202" i="11" a="1"/>
  <c r="U20" i="11" a="1"/>
  <c r="T126" i="11" a="1"/>
  <c r="X126" i="11" a="1"/>
  <c r="Z31" i="12" a="1"/>
  <c r="X163" i="11" a="1"/>
  <c r="X8" i="11" a="1"/>
  <c r="X205" i="11" a="1"/>
  <c r="V145" i="11" a="1"/>
  <c r="Y115" i="12" a="1"/>
  <c r="W48" i="11" a="1"/>
  <c r="U98" i="11" a="1"/>
  <c r="U107" i="11" a="1"/>
  <c r="U162" i="11" a="1"/>
  <c r="V121" i="11" a="1"/>
  <c r="W46" i="11" a="1"/>
  <c r="W190" i="11" a="1"/>
  <c r="U145" i="11" a="1"/>
  <c r="W207" i="11" a="1"/>
  <c r="Y163" i="11" a="1"/>
  <c r="Z37" i="11" a="1"/>
  <c r="Y154" i="11" a="1"/>
  <c r="Z191" i="12" a="1"/>
  <c r="W43" i="11" a="1"/>
  <c r="U49" i="11" a="1"/>
  <c r="W169" i="11" a="1"/>
  <c r="X164" i="11" a="1"/>
  <c r="Y147" i="11" a="1"/>
  <c r="Y201" i="11" a="1"/>
  <c r="Z146" i="11" a="1"/>
  <c r="Z142" i="11" a="1"/>
  <c r="X142" i="11" a="1"/>
  <c r="Y106" i="11" a="1"/>
  <c r="U209" i="11" a="1"/>
  <c r="V139" i="11" a="1"/>
  <c r="U105" i="11" a="1"/>
  <c r="X117" i="11" a="1"/>
  <c r="X131" i="11" a="1"/>
  <c r="Z92" i="11" a="1"/>
  <c r="X49" i="11" a="1"/>
  <c r="V149" i="11" a="1"/>
  <c r="U112" i="11" a="1"/>
  <c r="U11" i="11" a="1"/>
  <c r="X111" i="11" a="1"/>
  <c r="V143" i="11" a="1"/>
  <c r="U61" i="13" a="1"/>
  <c r="T174" i="11" a="1"/>
  <c r="Z47" i="11" a="1"/>
  <c r="Z134" i="11" a="1"/>
  <c r="Z129" i="11" a="1"/>
  <c r="Z184" i="11" a="1"/>
  <c r="Y35" i="11" a="1"/>
  <c r="V125" i="11" a="1"/>
  <c r="T11" i="11" a="1"/>
  <c r="Z11" i="11" a="1"/>
  <c r="V40" i="11" a="1"/>
  <c r="Y22" i="11" a="1"/>
  <c r="W164" i="11" a="1"/>
  <c r="Z140" i="11" a="1"/>
  <c r="W22" i="11" a="1"/>
  <c r="Y75" i="12" a="1"/>
  <c r="U196" i="11" a="1"/>
  <c r="V117" i="11" a="1"/>
  <c r="W111" i="11" a="1"/>
  <c r="V205" i="11" a="1"/>
  <c r="W134" i="11" a="1"/>
  <c r="Y155" i="11" a="1"/>
  <c r="V128" i="11" a="1"/>
  <c r="Z191" i="11" a="1"/>
  <c r="V61" i="13" a="1"/>
  <c r="W11" i="11" a="1"/>
  <c r="V37" i="11" a="1"/>
  <c r="Z40" i="11" a="1"/>
  <c r="V182" i="11" a="1"/>
  <c r="V49" i="11" a="1"/>
  <c r="U177" i="11" a="1"/>
  <c r="V207" i="11" a="1"/>
  <c r="W165" i="11" a="1"/>
  <c r="X209" i="11" a="1"/>
  <c r="V171" i="11" a="1"/>
  <c r="U194" i="11" a="1"/>
  <c r="W112" i="11" a="1"/>
  <c r="W114" i="11" a="1"/>
  <c r="X170" i="11" a="1"/>
  <c r="Z103" i="11" a="1"/>
  <c r="T183" i="11" a="1"/>
  <c r="Y162" i="11" a="1"/>
  <c r="Y21" i="11" a="1"/>
  <c r="V103" i="11" a="1"/>
  <c r="V43" i="11" a="1"/>
  <c r="V25" i="11" a="1"/>
  <c r="Y192" i="11" a="1"/>
  <c r="W110" i="11" a="1"/>
  <c r="Y179" i="11" a="1"/>
  <c r="U127" i="11" a="1"/>
  <c r="U195" i="11" a="1"/>
  <c r="W202" i="11" a="1"/>
  <c r="T155" i="11" a="1"/>
  <c r="W105" i="11" a="1"/>
  <c r="T132" i="11" a="1"/>
  <c r="U56" i="11" a="1"/>
  <c r="W204" i="11" a="1"/>
  <c r="Z137" i="11" a="1"/>
  <c r="W179" i="11" a="1"/>
  <c r="W108" i="11" a="1"/>
  <c r="W113" i="11" a="1"/>
  <c r="Y56" i="11" a="1"/>
  <c r="V201" i="11" a="1"/>
  <c r="W188" i="11" a="1"/>
  <c r="X55" i="11" a="1"/>
  <c r="Y31" i="12" a="1"/>
  <c r="X108" i="11" a="1"/>
  <c r="X24" i="11" a="1"/>
  <c r="X56" i="11" a="1"/>
  <c r="Y100" i="11" a="1"/>
  <c r="Y107" i="11" a="1"/>
  <c r="T26" i="11" a="1"/>
  <c r="Z26" i="11" a="1"/>
  <c r="V54" i="11" a="1"/>
  <c r="V54" i="13" a="1"/>
  <c r="V10" i="11" a="1"/>
  <c r="Z139" i="11" a="1"/>
  <c r="X143" i="11" a="1"/>
  <c r="U19" i="11" a="1"/>
  <c r="Z105" i="11" a="1"/>
  <c r="Y126" i="12" a="1"/>
  <c r="Y10" i="11" a="1"/>
  <c r="X185" i="11" a="1"/>
  <c r="U153" i="11" a="1"/>
  <c r="X52" i="11" a="1"/>
  <c r="Z58" i="11" a="1"/>
  <c r="T108" i="11" a="1"/>
  <c r="X107" i="11" a="1"/>
  <c r="X144" i="11" a="1"/>
  <c r="W158" i="11" a="1"/>
  <c r="U179" i="11" a="1"/>
  <c r="V183" i="11" a="1"/>
  <c r="X30" i="12" a="1"/>
  <c r="V22" i="11" a="1"/>
  <c r="Y155" i="12" a="1"/>
  <c r="Z96" i="12" a="1"/>
  <c r="X127" i="11" a="1"/>
  <c r="V11" i="11" a="1"/>
  <c r="V168" i="11" a="1"/>
  <c r="T200" i="11" a="1"/>
  <c r="T192" i="11" a="1"/>
  <c r="Y105" i="11" a="1"/>
  <c r="U200" i="11" a="1"/>
  <c r="V113" i="11" a="1"/>
  <c r="W51" i="11" a="1"/>
  <c r="X182" i="11" a="1"/>
  <c r="U100" i="11" a="1"/>
  <c r="T178" i="11" a="1"/>
  <c r="W10" i="11" a="1"/>
  <c r="U143" i="11" a="1"/>
  <c r="V52" i="11" a="1"/>
  <c r="V133" i="11" a="1"/>
  <c r="V31" i="12" a="1"/>
  <c r="Z192" i="11" a="1"/>
  <c r="W162" i="11" a="1"/>
  <c r="T40" i="11" a="1"/>
  <c r="V146" i="11" a="1"/>
  <c r="Y181" i="11" a="1"/>
  <c r="V157" i="11" a="1"/>
  <c r="V130" i="11" a="1"/>
  <c r="Y140" i="11" a="1"/>
  <c r="W212" i="11" a="1"/>
  <c r="W136" i="11" a="1"/>
  <c r="T129" i="11" a="1"/>
  <c r="W139" i="11" a="1"/>
  <c r="X61" i="13" a="1"/>
  <c r="X14" i="11" a="1"/>
  <c r="W103" i="11" a="1"/>
  <c r="V100" i="11" a="1"/>
  <c r="T162" i="11" a="1"/>
  <c r="U171" i="11" a="1"/>
  <c r="V173" i="11" a="1"/>
  <c r="V209" i="11" a="1"/>
  <c r="Z163" i="11" a="1"/>
  <c r="Y91" i="12" a="1"/>
  <c r="Z216" i="12" a="1"/>
  <c r="W42" i="11" a="1"/>
  <c r="X147" i="11" a="1"/>
  <c r="Y29" i="11" a="1"/>
  <c r="V159" i="11" a="1"/>
  <c r="Z10" i="11" a="1"/>
  <c r="T46" i="11" a="1"/>
  <c r="Y58" i="12" a="1"/>
  <c r="T130" i="11" a="1"/>
  <c r="W129" i="11" a="1"/>
  <c r="Y146" i="11" a="1"/>
  <c r="Z200" i="11" a="1"/>
  <c r="V174" i="11" a="1"/>
  <c r="Y186" i="11" a="1"/>
  <c r="Z148" i="11" a="1"/>
  <c r="T144" i="11" a="1"/>
  <c r="U128" i="11" a="1"/>
  <c r="X152" i="12" a="1"/>
  <c r="W153" i="11" a="1"/>
  <c r="V191" i="11" a="1"/>
  <c r="Y25" i="11" a="1"/>
  <c r="X166" i="11" a="1"/>
  <c r="W121" i="11" a="1"/>
  <c r="T31" i="12" a="1"/>
  <c r="X132" i="11" a="1"/>
  <c r="Z117" i="11" a="1"/>
  <c r="W106" i="11" a="1"/>
  <c r="V136" i="11" a="1"/>
  <c r="Y128" i="12" a="1"/>
  <c r="V158" i="11" a="1"/>
  <c r="Y121" i="11" a="1"/>
  <c r="W12" i="11" a="1"/>
  <c r="Z51" i="11" a="1"/>
  <c r="W21" i="11" a="1"/>
  <c r="U37" i="11" a="1"/>
  <c r="X12" i="11" a="1"/>
  <c r="T182" i="11" a="1"/>
  <c r="U125" i="11" a="1"/>
  <c r="U131" i="11" a="1"/>
  <c r="Z174" i="11" a="1"/>
  <c r="T127" i="11" a="1"/>
  <c r="Z114" i="11" a="1"/>
  <c r="W14" i="11" a="1"/>
  <c r="X202" i="11" a="1"/>
  <c r="X197" i="11" a="1"/>
  <c r="Y182" i="11" a="1"/>
  <c r="T131" i="11" a="1"/>
  <c r="W29" i="11" a="1"/>
  <c r="W126" i="11" a="1"/>
  <c r="U31" i="12" a="1"/>
  <c r="Y62" i="11" a="1"/>
  <c r="W174" i="11" a="1"/>
  <c r="Z166" i="11" a="1"/>
  <c r="Y116" i="11" a="1"/>
  <c r="W37" i="11" a="1"/>
  <c r="U108" i="11" a="1"/>
  <c r="T24" i="11" a="1"/>
  <c r="W98" i="11" a="1"/>
  <c r="U202" i="11" a="1"/>
  <c r="W130" i="11" a="1"/>
  <c r="U23" i="11" a="1"/>
  <c r="U174" i="11" a="1"/>
  <c r="V27" i="11" a="1"/>
  <c r="W56" i="11" a="1"/>
  <c r="V29" i="11" a="1"/>
  <c r="U140" i="11" a="1"/>
  <c r="Y172" i="12" a="1"/>
  <c r="U35" i="11" a="1"/>
  <c r="Z148" i="12" a="1"/>
  <c r="U147" i="11" a="1"/>
  <c r="Z18" i="12" a="1"/>
  <c r="X168" i="11" a="1"/>
  <c r="U197" i="11" a="1"/>
  <c r="U115" i="11" a="1"/>
  <c r="X176" i="11" a="1"/>
  <c r="Z173" i="11" a="1"/>
  <c r="W107" i="11" a="1"/>
  <c r="V153" i="11" a="1"/>
  <c r="W194" i="11" a="1"/>
  <c r="X51" i="11" a="1"/>
  <c r="V122" i="11" a="1"/>
  <c r="Y42" i="11" a="1"/>
  <c r="W148" i="11" a="1"/>
  <c r="X154" i="11" a="1"/>
  <c r="Z132" i="11" a="1"/>
  <c r="U173" i="11" a="1"/>
  <c r="Z165" i="11" a="1"/>
  <c r="U21" i="11" a="1"/>
  <c r="Y46" i="11" a="1"/>
  <c r="Z206" i="11" a="1"/>
  <c r="Y133" i="11" a="1"/>
  <c r="X105" i="11" a="1"/>
  <c r="Y148" i="11" a="1"/>
  <c r="V126" i="11" a="1"/>
  <c r="X183" i="11" a="1"/>
  <c r="T21" i="11" a="1"/>
  <c r="W19" i="11" a="1"/>
  <c r="W168" i="11" a="1"/>
  <c r="Z75" i="12" a="1"/>
  <c r="U43" i="11" a="1"/>
  <c r="X136" i="11" a="1"/>
  <c r="Z49" i="11" a="1"/>
  <c r="Z144" i="12" a="1"/>
  <c r="Z23" i="11" a="1"/>
  <c r="U149" i="11" a="1"/>
  <c r="T35" i="11" a="1"/>
  <c r="V198" i="11" a="1"/>
  <c r="X159" i="11" a="1"/>
  <c r="V178" i="11" a="1"/>
  <c r="X157" i="11" a="1"/>
  <c r="Z157" i="11" a="1"/>
  <c r="V188" i="11" a="1"/>
  <c r="T116" i="11" a="1"/>
  <c r="V110" i="11" a="1"/>
  <c r="X200" i="11" a="1"/>
  <c r="T10" i="11" a="1"/>
  <c r="X106" i="11" a="1"/>
  <c r="T153" i="11" a="1"/>
  <c r="V19" i="11" a="1"/>
  <c r="X54" i="11" a="1"/>
  <c r="T169" i="11" a="1"/>
  <c r="V195" i="11" a="1"/>
  <c r="U154" i="11" a="1"/>
  <c r="W180" i="11" a="1"/>
  <c r="Y114" i="11" a="1"/>
  <c r="T53" i="11" a="1"/>
  <c r="T159" i="11" a="1"/>
  <c r="U182" i="11" a="1"/>
  <c r="V12" i="11" a="1"/>
  <c r="V58" i="11" a="1"/>
  <c r="T25" i="11" a="1"/>
  <c r="T195" i="11" a="1"/>
  <c r="U44" i="11" a="1"/>
  <c r="W128" i="11" a="1"/>
  <c r="Y58" i="11" a="1"/>
  <c r="W186" i="11" a="1"/>
  <c r="T56" i="11" a="1"/>
  <c r="X135" i="11" a="1"/>
  <c r="U185" i="11" a="1"/>
  <c r="Z106" i="11" a="1"/>
  <c r="Y120" i="11" a="1"/>
  <c r="U190" i="11" a="1"/>
  <c r="X40" i="11" a="1"/>
  <c r="W150" i="11" a="1"/>
  <c r="U146" i="11" a="1"/>
  <c r="Y134" i="11" a="1"/>
  <c r="Z62" i="11" a="1"/>
  <c r="U186" i="11" a="1"/>
  <c r="Y191" i="11" a="1"/>
  <c r="Y142" i="11" a="1"/>
  <c r="T190" i="11" a="1"/>
  <c r="X134" i="11" a="1"/>
  <c r="Z44" i="11" a="1"/>
  <c r="T148" i="11" a="1"/>
  <c r="T148" i="11" l="1"/>
  <c r="Z44" i="11"/>
  <c r="X134" i="11"/>
  <c r="T190" i="11"/>
  <c r="Y142" i="11"/>
  <c r="Y191" i="11"/>
  <c r="U186" i="11"/>
  <c r="Z62" i="11"/>
  <c r="Y134" i="11"/>
  <c r="U146" i="11"/>
  <c r="W150" i="11"/>
  <c r="X40" i="11"/>
  <c r="U190" i="11"/>
  <c r="Y120" i="11"/>
  <c r="Z106" i="11"/>
  <c r="U185" i="11"/>
  <c r="X135" i="11"/>
  <c r="T56" i="11"/>
  <c r="W186" i="11"/>
  <c r="Y58" i="11"/>
  <c r="W128" i="11"/>
  <c r="U44" i="11"/>
  <c r="T195" i="11"/>
  <c r="T25" i="11"/>
  <c r="V58" i="11"/>
  <c r="V12" i="11"/>
  <c r="U182" i="11"/>
  <c r="T159" i="11"/>
  <c r="T53" i="11"/>
  <c r="Y114" i="11"/>
  <c r="W180" i="11"/>
  <c r="U154" i="11"/>
  <c r="V195" i="11"/>
  <c r="T169" i="11"/>
  <c r="X54" i="11"/>
  <c r="V19" i="11"/>
  <c r="T153" i="11"/>
  <c r="X106" i="11"/>
  <c r="T10" i="11"/>
  <c r="X200" i="11"/>
  <c r="V110" i="11"/>
  <c r="T116" i="11"/>
  <c r="V188" i="11"/>
  <c r="Z157" i="11"/>
  <c r="X157" i="11"/>
  <c r="V178" i="11"/>
  <c r="X159" i="11"/>
  <c r="V198" i="11"/>
  <c r="T35" i="11"/>
  <c r="U149" i="11"/>
  <c r="Z23" i="11"/>
  <c r="Z144" i="12"/>
  <c r="Z49" i="11"/>
  <c r="X136" i="11"/>
  <c r="U43" i="11"/>
  <c r="Z75" i="12"/>
  <c r="W168" i="11"/>
  <c r="W19" i="11"/>
  <c r="T21" i="11"/>
  <c r="X183" i="11"/>
  <c r="V126" i="11"/>
  <c r="Y148" i="11"/>
  <c r="X105" i="11"/>
  <c r="Y133" i="11"/>
  <c r="Z206" i="11"/>
  <c r="Y46" i="11"/>
  <c r="U21" i="11"/>
  <c r="Z165" i="11"/>
  <c r="U173" i="11"/>
  <c r="Z132" i="11"/>
  <c r="X154" i="11"/>
  <c r="W148" i="11"/>
  <c r="Y42" i="11"/>
  <c r="V122" i="11"/>
  <c r="X51" i="11"/>
  <c r="W194" i="11"/>
  <c r="V153" i="11"/>
  <c r="W107" i="11"/>
  <c r="Z173" i="11"/>
  <c r="X176" i="11"/>
  <c r="U115" i="11"/>
  <c r="U197" i="11"/>
  <c r="X168" i="11"/>
  <c r="Z18" i="12"/>
  <c r="U147" i="11"/>
  <c r="Z148" i="12"/>
  <c r="U35" i="11"/>
  <c r="Y172" i="12"/>
  <c r="U140" i="11"/>
  <c r="V29" i="11"/>
  <c r="W56" i="11"/>
  <c r="V27" i="11"/>
  <c r="U174" i="11"/>
  <c r="U23" i="11"/>
  <c r="W130" i="11"/>
  <c r="U202" i="11"/>
  <c r="W98" i="11"/>
  <c r="T24" i="11"/>
  <c r="U108" i="11"/>
  <c r="W37" i="11"/>
  <c r="Y116" i="11"/>
  <c r="Z166" i="11"/>
  <c r="W174" i="11"/>
  <c r="Y62" i="11"/>
  <c r="U31" i="12"/>
  <c r="W126" i="11"/>
  <c r="W29" i="11"/>
  <c r="T131" i="11"/>
  <c r="Y182" i="11"/>
  <c r="X197" i="11"/>
  <c r="X202" i="11"/>
  <c r="W14" i="11"/>
  <c r="Z114" i="11"/>
  <c r="T127" i="11"/>
  <c r="Z174" i="11"/>
  <c r="U131" i="11"/>
  <c r="U125" i="11"/>
  <c r="T182" i="11"/>
  <c r="X12" i="11"/>
  <c r="U37" i="11"/>
  <c r="W21" i="11"/>
  <c r="Z51" i="11"/>
  <c r="W12" i="11"/>
  <c r="Y121" i="11"/>
  <c r="V158" i="11"/>
  <c r="Y128" i="12"/>
  <c r="V136" i="11"/>
  <c r="W106" i="11"/>
  <c r="Z117" i="11"/>
  <c r="X132" i="11"/>
  <c r="T31" i="12"/>
  <c r="W121" i="11"/>
  <c r="X166" i="11"/>
  <c r="Y25" i="11"/>
  <c r="V191" i="11"/>
  <c r="W153" i="11"/>
  <c r="X152" i="12"/>
  <c r="U128" i="11"/>
  <c r="T144" i="11"/>
  <c r="Z148" i="11"/>
  <c r="Y186" i="11"/>
  <c r="V174" i="11"/>
  <c r="Z200" i="11"/>
  <c r="Y146" i="11"/>
  <c r="W129" i="11"/>
  <c r="T130" i="11"/>
  <c r="Y58" i="12"/>
  <c r="T46" i="11"/>
  <c r="Z10" i="11"/>
  <c r="V159" i="11"/>
  <c r="Y29" i="11"/>
  <c r="X147" i="11"/>
  <c r="W42" i="11"/>
  <c r="Z216" i="12"/>
  <c r="Y91" i="12"/>
  <c r="Z163" i="11"/>
  <c r="V209" i="11"/>
  <c r="V173" i="11"/>
  <c r="U171" i="11"/>
  <c r="T162" i="11"/>
  <c r="V100" i="11"/>
  <c r="W103" i="11"/>
  <c r="X14" i="11"/>
  <c r="X61" i="13"/>
  <c r="AI61" i="13" s="1"/>
  <c r="W139" i="11"/>
  <c r="T129" i="11"/>
  <c r="W136" i="11"/>
  <c r="W212" i="11"/>
  <c r="Y140" i="11"/>
  <c r="V130" i="11"/>
  <c r="V157" i="11"/>
  <c r="Y181" i="11"/>
  <c r="V146" i="11"/>
  <c r="T40" i="11"/>
  <c r="W162" i="11"/>
  <c r="Z192" i="11"/>
  <c r="V31" i="12"/>
  <c r="V133" i="11"/>
  <c r="V52" i="11"/>
  <c r="U143" i="11"/>
  <c r="W10" i="11"/>
  <c r="T178" i="11"/>
  <c r="U100" i="11"/>
  <c r="X182" i="11"/>
  <c r="W51" i="11"/>
  <c r="V113" i="11"/>
  <c r="U200" i="11"/>
  <c r="Y105" i="11"/>
  <c r="T192" i="11"/>
  <c r="T200" i="11"/>
  <c r="V168" i="11"/>
  <c r="V11" i="11"/>
  <c r="X127" i="11"/>
  <c r="Z96" i="12"/>
  <c r="Y155" i="12"/>
  <c r="V22" i="11"/>
  <c r="X30" i="12"/>
  <c r="V183" i="11"/>
  <c r="U179" i="11"/>
  <c r="W158" i="11"/>
  <c r="X144" i="11"/>
  <c r="X107" i="11"/>
  <c r="T108" i="11"/>
  <c r="Z58" i="11"/>
  <c r="X52" i="11"/>
  <c r="U153" i="11"/>
  <c r="X185" i="11"/>
  <c r="Y10" i="11"/>
  <c r="Y126" i="12"/>
  <c r="Z105" i="11"/>
  <c r="U19" i="11"/>
  <c r="X143" i="11"/>
  <c r="Z139" i="11"/>
  <c r="V10" i="11"/>
  <c r="V54" i="13"/>
  <c r="AG54" i="13" s="1"/>
  <c r="V54" i="11"/>
  <c r="Z26" i="11"/>
  <c r="T26" i="11"/>
  <c r="Y107" i="11"/>
  <c r="Y100" i="11"/>
  <c r="X56" i="11"/>
  <c r="X24" i="11"/>
  <c r="X108" i="11"/>
  <c r="Y31" i="12"/>
  <c r="X55" i="11"/>
  <c r="W188" i="11"/>
  <c r="V201" i="11"/>
  <c r="Y56" i="11"/>
  <c r="W113" i="11"/>
  <c r="W108" i="11"/>
  <c r="W179" i="11"/>
  <c r="Z137" i="11"/>
  <c r="W204" i="11"/>
  <c r="U56" i="11"/>
  <c r="T132" i="11"/>
  <c r="W105" i="11"/>
  <c r="T155" i="11"/>
  <c r="W202" i="11"/>
  <c r="U195" i="11"/>
  <c r="U127" i="11"/>
  <c r="Y179" i="11"/>
  <c r="W110" i="11"/>
  <c r="Y192" i="11"/>
  <c r="V25" i="11"/>
  <c r="V43" i="11"/>
  <c r="V103" i="11"/>
  <c r="Y21" i="11"/>
  <c r="Y162" i="11"/>
  <c r="T183" i="11"/>
  <c r="Z103" i="11"/>
  <c r="X170" i="11"/>
  <c r="W114" i="11"/>
  <c r="W112" i="11"/>
  <c r="U194" i="11"/>
  <c r="V171" i="11"/>
  <c r="X209" i="11"/>
  <c r="W165" i="11"/>
  <c r="V207" i="11"/>
  <c r="U177" i="11"/>
  <c r="V49" i="11"/>
  <c r="V182" i="11"/>
  <c r="Z40" i="11"/>
  <c r="V37" i="11"/>
  <c r="W11" i="11"/>
  <c r="V61" i="13"/>
  <c r="Z191" i="11"/>
  <c r="V128" i="11"/>
  <c r="Y155" i="11"/>
  <c r="W134" i="11"/>
  <c r="V205" i="11"/>
  <c r="W111" i="11"/>
  <c r="V117" i="11"/>
  <c r="U196" i="11"/>
  <c r="Y75" i="12"/>
  <c r="W22" i="11"/>
  <c r="Z140" i="11"/>
  <c r="W164" i="11"/>
  <c r="Y22" i="11"/>
  <c r="V40" i="11"/>
  <c r="Z11" i="11"/>
  <c r="T11" i="11"/>
  <c r="V125" i="11"/>
  <c r="Y35" i="11"/>
  <c r="Z184" i="11"/>
  <c r="Z129" i="11"/>
  <c r="Z134" i="11"/>
  <c r="Z47" i="11"/>
  <c r="T174" i="11"/>
  <c r="U61" i="13"/>
  <c r="V143" i="11"/>
  <c r="X111" i="11"/>
  <c r="U11" i="11"/>
  <c r="U112" i="11"/>
  <c r="V149" i="11"/>
  <c r="X49" i="11"/>
  <c r="Z92" i="11"/>
  <c r="X131" i="11"/>
  <c r="X117" i="11"/>
  <c r="U105" i="11"/>
  <c r="V139" i="11"/>
  <c r="U209" i="11"/>
  <c r="Y106" i="11"/>
  <c r="X142" i="11"/>
  <c r="Z142" i="11"/>
  <c r="Z146" i="11"/>
  <c r="Y201" i="11"/>
  <c r="Y147" i="11"/>
  <c r="X164" i="11"/>
  <c r="W169" i="11"/>
  <c r="U49" i="11"/>
  <c r="W43" i="11"/>
  <c r="Z191" i="12"/>
  <c r="Y154" i="11"/>
  <c r="Z37" i="11"/>
  <c r="Y163" i="11"/>
  <c r="W207" i="11"/>
  <c r="U145" i="11"/>
  <c r="W190" i="11"/>
  <c r="W46" i="11"/>
  <c r="V121" i="11"/>
  <c r="U162" i="11"/>
  <c r="U107" i="11"/>
  <c r="U98" i="11"/>
  <c r="W48" i="11"/>
  <c r="Y115" i="12"/>
  <c r="V145" i="11"/>
  <c r="X205" i="11"/>
  <c r="X8" i="11"/>
  <c r="X163" i="11"/>
  <c r="Z31" i="12"/>
  <c r="X126" i="11"/>
  <c r="T126" i="11"/>
  <c r="U20" i="11"/>
  <c r="Z202" i="11"/>
  <c r="W145" i="11"/>
  <c r="T201" i="11"/>
  <c r="Y145" i="11"/>
  <c r="W116" i="11"/>
  <c r="T209" i="11"/>
  <c r="W54" i="11"/>
  <c r="U178" i="11"/>
  <c r="T14" i="11"/>
  <c r="W144" i="11"/>
  <c r="W159" i="11"/>
  <c r="T154" i="11"/>
  <c r="U203" i="11"/>
  <c r="Y98" i="11"/>
  <c r="U170" i="11"/>
  <c r="T204" i="11"/>
  <c r="X43" i="11"/>
  <c r="X29" i="11"/>
  <c r="T47" i="11"/>
  <c r="U150" i="11"/>
  <c r="X165" i="11"/>
  <c r="T158" i="11"/>
  <c r="Z207" i="11"/>
  <c r="V180" i="11"/>
  <c r="Z190" i="11"/>
  <c r="X22" i="11"/>
  <c r="Y174" i="11"/>
  <c r="W146" i="11"/>
  <c r="T103" i="11"/>
  <c r="U148" i="11"/>
  <c r="U42" i="11"/>
  <c r="X37" i="11"/>
  <c r="T37" i="11"/>
  <c r="W64" i="12"/>
  <c r="U106" i="11"/>
  <c r="Y52" i="11"/>
  <c r="Y26" i="11"/>
  <c r="U183" i="11"/>
  <c r="T212" i="11"/>
  <c r="X130" i="11"/>
  <c r="V26" i="11"/>
  <c r="T107" i="11"/>
  <c r="V184" i="11"/>
  <c r="Z100" i="11"/>
  <c r="T45" i="11"/>
  <c r="Z54" i="13"/>
  <c r="AK54" i="13" s="1"/>
  <c r="V14" i="11"/>
  <c r="X100" i="11"/>
  <c r="V35" i="11"/>
  <c r="Y40" i="11"/>
  <c r="V144" i="11"/>
  <c r="X125" i="11"/>
  <c r="V129" i="11"/>
  <c r="W132" i="11"/>
  <c r="Z38" i="12"/>
  <c r="X191" i="11"/>
  <c r="V165" i="11"/>
  <c r="Y190" i="11"/>
  <c r="Z176" i="11"/>
  <c r="U176" i="11"/>
  <c r="U26" i="11"/>
  <c r="X54" i="13"/>
  <c r="AI54" i="13" s="1"/>
  <c r="U29" i="11"/>
  <c r="T113" i="11"/>
  <c r="W53" i="11"/>
  <c r="U24" i="11"/>
  <c r="X188" i="11"/>
  <c r="U27" i="11"/>
  <c r="V21" i="11"/>
  <c r="T44" i="11"/>
  <c r="U205" i="11"/>
  <c r="Z205" i="11"/>
  <c r="V51" i="11"/>
  <c r="V106" i="11"/>
  <c r="W170" i="11"/>
  <c r="T142" i="11"/>
  <c r="X26" i="11"/>
  <c r="V164" i="11"/>
  <c r="W27" i="11"/>
  <c r="T125" i="11"/>
  <c r="U191" i="11"/>
  <c r="U45" i="11"/>
  <c r="X196" i="11"/>
  <c r="W55" i="11"/>
  <c r="Z25" i="11"/>
  <c r="U166" i="11"/>
  <c r="W191" i="11"/>
  <c r="W143" i="11"/>
  <c r="X139" i="11"/>
  <c r="Z131" i="11"/>
  <c r="T124" i="11"/>
  <c r="X120" i="11"/>
  <c r="T36" i="11"/>
  <c r="V47" i="11"/>
  <c r="T205" i="11"/>
  <c r="Y12" i="11"/>
  <c r="X58" i="11"/>
  <c r="W195" i="11"/>
  <c r="Y93" i="11"/>
  <c r="T143" i="11"/>
  <c r="X198" i="11"/>
  <c r="W122" i="11"/>
  <c r="U129" i="11"/>
  <c r="W200" i="11"/>
  <c r="Y92" i="11"/>
  <c r="Y183" i="11"/>
  <c r="Z130" i="11"/>
  <c r="T203" i="11"/>
  <c r="V48" i="11"/>
  <c r="T186" i="11"/>
  <c r="V176" i="11"/>
  <c r="U130" i="11"/>
  <c r="X103" i="11"/>
  <c r="X129" i="11"/>
  <c r="X179" i="11"/>
  <c r="Z125" i="11"/>
  <c r="U206" i="11"/>
  <c r="Z21" i="11"/>
  <c r="Y147" i="12"/>
  <c r="V105" i="11"/>
  <c r="W137" i="11"/>
  <c r="U36" i="11"/>
  <c r="Y204" i="11"/>
  <c r="X10" i="11"/>
  <c r="Y159" i="11"/>
  <c r="Z85" i="11"/>
  <c r="Y112" i="11"/>
  <c r="Z183" i="11"/>
  <c r="X184" i="12"/>
  <c r="W155" i="11"/>
  <c r="T157" i="11"/>
  <c r="W209" i="11"/>
  <c r="U207" i="11"/>
  <c r="V179" i="11"/>
  <c r="W54" i="13"/>
  <c r="AH54" i="13" s="1"/>
  <c r="Y19" i="11"/>
  <c r="Z181" i="11"/>
  <c r="X133" i="11"/>
  <c r="Z179" i="11"/>
  <c r="V53" i="11"/>
  <c r="Z115" i="11"/>
  <c r="X169" i="11"/>
  <c r="X155" i="11"/>
  <c r="W142" i="11"/>
  <c r="V203" i="11"/>
  <c r="U180" i="11"/>
  <c r="T121" i="11"/>
  <c r="V155" i="11"/>
  <c r="V120" i="11"/>
  <c r="Y200" i="11"/>
  <c r="X194" i="11"/>
  <c r="T15" i="11"/>
  <c r="W44" i="11"/>
  <c r="W52" i="11"/>
  <c r="X173" i="11"/>
  <c r="V127" i="11"/>
  <c r="T42" i="11"/>
  <c r="Z98" i="11"/>
  <c r="X212" i="11"/>
  <c r="V177" i="11"/>
  <c r="T170" i="11"/>
  <c r="T147" i="11"/>
  <c r="U110" i="11"/>
  <c r="V162" i="11"/>
  <c r="W117" i="11"/>
  <c r="W203" i="11"/>
  <c r="U158" i="11"/>
  <c r="X42" i="11"/>
  <c r="X161" i="12"/>
  <c r="Z45" i="12"/>
  <c r="V212" i="11"/>
  <c r="Y137" i="11"/>
  <c r="V108" i="11"/>
  <c r="Y47" i="11"/>
  <c r="Y166" i="11"/>
  <c r="U116" i="11"/>
  <c r="T196" i="11"/>
  <c r="Z136" i="11"/>
  <c r="Y51" i="11"/>
  <c r="V137" i="11"/>
  <c r="V135" i="11"/>
  <c r="T112" i="11"/>
  <c r="T54" i="11"/>
  <c r="Z204" i="11"/>
  <c r="Z42" i="11"/>
  <c r="X25" i="11"/>
  <c r="T134" i="11"/>
  <c r="X112" i="11"/>
  <c r="W20" i="11"/>
  <c r="X203" i="11"/>
  <c r="Y37" i="11"/>
  <c r="T51" i="11"/>
  <c r="Y184" i="11"/>
  <c r="U47" i="11"/>
  <c r="V111" i="11"/>
  <c r="V134" i="11"/>
  <c r="V154" i="11"/>
  <c r="U54" i="13"/>
  <c r="Y8" i="11"/>
  <c r="T48" i="11"/>
  <c r="U155" i="11"/>
  <c r="Y131" i="11"/>
  <c r="U15" i="11"/>
  <c r="Z159" i="11"/>
  <c r="T171" i="11"/>
  <c r="V204" i="11"/>
  <c r="Y54" i="13"/>
  <c r="AJ54" i="13" s="1"/>
  <c r="Y170" i="11"/>
  <c r="Z186" i="12"/>
  <c r="W176" i="11"/>
  <c r="X122" i="11"/>
  <c r="W140" i="11"/>
  <c r="U212" i="11"/>
  <c r="Y195" i="11"/>
  <c r="X115" i="11"/>
  <c r="Y23" i="11"/>
  <c r="T207" i="11"/>
  <c r="Z122" i="11"/>
  <c r="X140" i="11"/>
  <c r="V56" i="11"/>
  <c r="Z150" i="12"/>
  <c r="Y115" i="11"/>
  <c r="T150" i="11"/>
  <c r="X15" i="11"/>
  <c r="U10" i="11"/>
  <c r="Y36" i="11"/>
  <c r="X171" i="11"/>
  <c r="Z14" i="11"/>
  <c r="Z53" i="11"/>
  <c r="Y55" i="11"/>
  <c r="V23" i="11"/>
  <c r="U198" i="11"/>
  <c r="T206" i="11"/>
  <c r="Z116" i="11"/>
  <c r="Y139" i="11"/>
  <c r="U169" i="11"/>
  <c r="Z209" i="12"/>
  <c r="T111" i="11"/>
  <c r="T145" i="11"/>
  <c r="U184" i="11"/>
  <c r="X201" i="11"/>
  <c r="Z135" i="11"/>
  <c r="W127" i="11"/>
  <c r="T12" i="11"/>
  <c r="T133" i="11"/>
  <c r="Z49" i="12"/>
  <c r="U53" i="11"/>
  <c r="X31" i="12"/>
  <c r="U51" i="11"/>
  <c r="W8" i="11"/>
  <c r="X21" i="11"/>
  <c r="Y203" i="11"/>
  <c r="T180" i="11"/>
  <c r="X137" i="11"/>
  <c r="W40" i="11"/>
  <c r="T135" i="11"/>
  <c r="V166" i="11"/>
  <c r="Y167" i="12"/>
  <c r="T176" i="11"/>
  <c r="U152" i="11"/>
  <c r="Z39" i="12"/>
  <c r="Y169" i="11"/>
  <c r="Y202" i="11"/>
  <c r="T106" i="11"/>
  <c r="V192" i="11"/>
  <c r="T22" i="11"/>
  <c r="W198" i="11"/>
  <c r="T191" i="11"/>
  <c r="Z190" i="12"/>
  <c r="T128" i="11"/>
  <c r="T8" i="11"/>
  <c r="T139" i="11"/>
  <c r="Y212" i="11"/>
  <c r="V142" i="11"/>
  <c r="W120" i="11"/>
  <c r="Y165" i="11"/>
  <c r="U121" i="11"/>
  <c r="W23" i="11"/>
  <c r="X98" i="11"/>
  <c r="V163" i="11"/>
  <c r="V186" i="11"/>
  <c r="X110" i="11"/>
  <c r="X145" i="11"/>
  <c r="U114" i="11"/>
  <c r="X47" i="11"/>
  <c r="T188" i="11"/>
  <c r="Z19" i="11"/>
  <c r="Y204" i="12"/>
  <c r="U12" i="11"/>
  <c r="Z154" i="11"/>
  <c r="T202" i="11"/>
  <c r="Y14" i="11"/>
  <c r="Y24" i="12"/>
  <c r="T177" i="11"/>
  <c r="T164" i="11"/>
  <c r="T43" i="11"/>
  <c r="X148" i="11"/>
  <c r="X162" i="11"/>
  <c r="T115" i="11"/>
  <c r="T54" i="13"/>
  <c r="T163" i="11"/>
  <c r="X186" i="11"/>
  <c r="T58" i="11"/>
  <c r="V46" i="11"/>
  <c r="U157" i="11"/>
  <c r="W115" i="11"/>
  <c r="W166" i="11"/>
  <c r="Y220" i="12"/>
  <c r="U188" i="11"/>
  <c r="U134" i="11"/>
  <c r="X174" i="11"/>
  <c r="U133" i="11"/>
  <c r="U14" i="11"/>
  <c r="V140" i="11"/>
  <c r="Y117" i="11"/>
  <c r="T166" i="11"/>
  <c r="W36" i="11"/>
  <c r="W171" i="11"/>
  <c r="V131" i="11"/>
  <c r="U46" i="11"/>
  <c r="Z155" i="11"/>
  <c r="Y110" i="11"/>
  <c r="Y49" i="11"/>
  <c r="Y157" i="11"/>
  <c r="W131" i="11"/>
  <c r="Y173" i="11"/>
  <c r="W135" i="11"/>
  <c r="V185" i="11"/>
  <c r="Z170" i="11"/>
  <c r="Y136" i="11"/>
  <c r="W154" i="11"/>
  <c r="Z171" i="11"/>
  <c r="Y108" i="11"/>
  <c r="V206" i="11"/>
  <c r="X206" i="11"/>
  <c r="T165" i="11"/>
  <c r="W133" i="11"/>
  <c r="U113" i="11"/>
  <c r="Z107" i="11"/>
  <c r="Z52" i="11"/>
  <c r="T152" i="11"/>
  <c r="T149" i="11"/>
  <c r="Y135" i="11"/>
  <c r="Z169" i="11"/>
  <c r="Z133" i="11"/>
  <c r="Z153" i="11"/>
  <c r="U204" i="11"/>
  <c r="Y122" i="11"/>
  <c r="V114" i="11"/>
  <c r="X20" i="11"/>
  <c r="Y11" i="11"/>
  <c r="W147" i="11"/>
  <c r="Y205" i="11"/>
  <c r="T122" i="11"/>
  <c r="V194" i="11"/>
  <c r="U192" i="11"/>
  <c r="W26" i="11"/>
  <c r="Z150" i="11"/>
  <c r="Z110" i="11"/>
  <c r="Y61" i="13"/>
  <c r="AJ61" i="13" s="1"/>
  <c r="U52" i="11"/>
  <c r="Z22" i="11"/>
  <c r="V98" i="11"/>
  <c r="U137" i="11"/>
  <c r="U126" i="11"/>
  <c r="Y171" i="11"/>
  <c r="T49" i="11"/>
  <c r="V15" i="11"/>
  <c r="V47" i="12"/>
  <c r="T140" i="11"/>
  <c r="T20" i="11"/>
  <c r="X192" i="11"/>
  <c r="Z197" i="11"/>
  <c r="T98" i="11"/>
  <c r="T117" i="11"/>
  <c r="U120" i="11"/>
  <c r="V202" i="11"/>
  <c r="X46" i="11"/>
  <c r="Y28" i="12"/>
  <c r="T52" i="11"/>
  <c r="W192" i="11"/>
  <c r="W149" i="11"/>
  <c r="W197" i="11"/>
  <c r="W184" i="11"/>
  <c r="Z212" i="11"/>
  <c r="W196" i="11"/>
  <c r="Z143" i="11"/>
  <c r="U136" i="11"/>
  <c r="T27" i="11"/>
  <c r="X44" i="11"/>
  <c r="W185" i="11"/>
  <c r="Y209" i="11"/>
  <c r="T114" i="11"/>
  <c r="U117" i="11"/>
  <c r="U8" i="11"/>
  <c r="W25" i="11"/>
  <c r="W124" i="11"/>
  <c r="X146" i="11"/>
  <c r="W61" i="13"/>
  <c r="AH61" i="13" s="1"/>
  <c r="Z29" i="11"/>
  <c r="Y125" i="11"/>
  <c r="W100" i="11"/>
  <c r="V42" i="11"/>
  <c r="T173" i="11"/>
  <c r="W31" i="12"/>
  <c r="Y143" i="11"/>
  <c r="Z55" i="11"/>
  <c r="U135" i="11"/>
  <c r="X48" i="11"/>
  <c r="Y153" i="11"/>
  <c r="V150" i="11"/>
  <c r="V196" i="11"/>
  <c r="V107" i="11"/>
  <c r="W24" i="11"/>
  <c r="W58" i="11"/>
  <c r="V132" i="11"/>
  <c r="U169" i="12"/>
  <c r="Y185" i="11"/>
  <c r="U122" i="11"/>
  <c r="Y194" i="11"/>
  <c r="Z111" i="11"/>
  <c r="U132" i="11"/>
  <c r="Z56" i="11"/>
  <c r="W205" i="11"/>
  <c r="U25" i="11"/>
  <c r="V44" i="11"/>
  <c r="V152" i="11"/>
  <c r="T197" i="11"/>
  <c r="Y129" i="11"/>
  <c r="X116" i="11"/>
  <c r="Y129" i="12"/>
  <c r="V147" i="11"/>
  <c r="W201" i="11"/>
  <c r="U103" i="11"/>
  <c r="W152" i="11"/>
  <c r="X113" i="11"/>
  <c r="W49" i="11"/>
  <c r="Z48" i="11"/>
  <c r="W183" i="11"/>
  <c r="T23" i="11"/>
  <c r="X36" i="11"/>
  <c r="T100" i="11"/>
  <c r="Y130" i="11"/>
  <c r="X35" i="11"/>
  <c r="Y130" i="12"/>
  <c r="Y15" i="11"/>
  <c r="Y202" i="12"/>
  <c r="V115" i="11"/>
  <c r="X23" i="11"/>
  <c r="T110" i="11"/>
  <c r="T136" i="11"/>
  <c r="T120" i="11"/>
  <c r="Y207" i="11"/>
  <c r="W47" i="11"/>
  <c r="Y197" i="11"/>
  <c r="Y48" i="11"/>
  <c r="T137" i="11"/>
  <c r="X11" i="11"/>
  <c r="X128" i="11"/>
  <c r="X195" i="11"/>
  <c r="W182" i="12"/>
  <c r="X121" i="11"/>
  <c r="U139" i="11"/>
  <c r="Y53" i="11"/>
  <c r="Z8" i="11"/>
  <c r="X114" i="11"/>
  <c r="T185" i="11"/>
  <c r="T168" i="11"/>
  <c r="Y85" i="11"/>
  <c r="U142" i="11"/>
  <c r="Y150" i="11"/>
  <c r="V170" i="11"/>
  <c r="U111" i="11"/>
  <c r="W157" i="11"/>
  <c r="T194" i="11"/>
  <c r="U40" i="11"/>
  <c r="W173" i="11"/>
  <c r="Z121" i="11"/>
  <c r="W206" i="11"/>
  <c r="T146" i="11"/>
  <c r="X153" i="11"/>
  <c r="Z220" i="12"/>
  <c r="Z193" i="12"/>
  <c r="X150" i="11"/>
  <c r="V112" i="11"/>
  <c r="Y43" i="11"/>
  <c r="W181" i="12"/>
  <c r="W15" i="11"/>
  <c r="T179" i="11"/>
  <c r="Y111" i="11"/>
  <c r="U54" i="11"/>
  <c r="V124" i="11"/>
  <c r="X152" i="11"/>
  <c r="U201" i="11"/>
  <c r="U163" i="11"/>
  <c r="W163" i="11"/>
  <c r="V24" i="11"/>
  <c r="T198" i="11"/>
  <c r="U58" i="11"/>
  <c r="Z162" i="11"/>
  <c r="X207" i="11"/>
  <c r="W35" i="11"/>
  <c r="Y103" i="11"/>
  <c r="U48" i="11"/>
  <c r="X53" i="11"/>
  <c r="V8" i="11"/>
  <c r="Z108" i="11"/>
  <c r="T19" i="11"/>
  <c r="T29" i="11"/>
  <c r="V116" i="11"/>
  <c r="X204" i="11"/>
  <c r="Y132" i="11"/>
  <c r="V169" i="11"/>
  <c r="Z194" i="11"/>
  <c r="V148" i="11"/>
  <c r="Z201" i="12"/>
  <c r="U124" i="11"/>
  <c r="U22" i="11"/>
  <c r="X184" i="11"/>
  <c r="V20" i="11"/>
  <c r="T105" i="11"/>
  <c r="W125" i="11"/>
  <c r="Y176" i="11"/>
  <c r="X190" i="11"/>
  <c r="Z120" i="11"/>
  <c r="Y44" i="11"/>
  <c r="T184" i="11"/>
  <c r="Y206" i="11"/>
  <c r="U164" i="11"/>
  <c r="V197" i="11"/>
  <c r="V36" i="11"/>
  <c r="Z12" i="11"/>
  <c r="Y188" i="11"/>
  <c r="W182" i="11"/>
  <c r="Z201" i="11"/>
  <c r="X19" i="11"/>
  <c r="U159" i="11"/>
  <c r="X124" i="11"/>
  <c r="U168" i="11"/>
  <c r="V190" i="11"/>
  <c r="Z112" i="11"/>
  <c r="V200" i="11"/>
  <c r="U144" i="11"/>
  <c r="K109" i="7"/>
  <c r="H29" i="7"/>
  <c r="M166" i="10"/>
  <c r="AK166" i="10"/>
  <c r="K171" i="7"/>
  <c r="J125" i="7"/>
  <c r="AE135" i="10"/>
  <c r="G135" i="10"/>
  <c r="G47" i="10"/>
  <c r="AE47" i="10"/>
  <c r="AK41" i="10"/>
  <c r="M41" i="10"/>
  <c r="K122" i="10"/>
  <c r="AI122" i="10"/>
  <c r="AE175" i="10"/>
  <c r="G175" i="10"/>
  <c r="AJ129" i="10"/>
  <c r="L129" i="10"/>
  <c r="L176" i="10"/>
  <c r="AJ176" i="10"/>
  <c r="H122" i="7"/>
  <c r="L81" i="7"/>
  <c r="J129" i="7"/>
  <c r="G54" i="7"/>
  <c r="K147" i="7"/>
  <c r="K148" i="7"/>
  <c r="H118" i="7"/>
  <c r="G163" i="7"/>
  <c r="AF172" i="10"/>
  <c r="H172" i="10"/>
  <c r="L87" i="7"/>
  <c r="M62" i="10"/>
  <c r="AK62" i="10"/>
  <c r="J161" i="7"/>
  <c r="AJ122" i="10"/>
  <c r="L122" i="10"/>
  <c r="J160" i="7"/>
  <c r="AF133" i="10"/>
  <c r="H133" i="10"/>
  <c r="L169" i="7"/>
  <c r="M14" i="7"/>
  <c r="J137" i="10"/>
  <c r="AH137" i="10"/>
  <c r="K37" i="10"/>
  <c r="AI37" i="10"/>
  <c r="H175" i="10"/>
  <c r="AF175" i="10"/>
  <c r="H157" i="7"/>
  <c r="I154" i="7"/>
  <c r="L109" i="10"/>
  <c r="AJ109" i="10"/>
  <c r="M32" i="7"/>
  <c r="M98" i="10"/>
  <c r="AK98" i="10"/>
  <c r="H171" i="10"/>
  <c r="AF171" i="10"/>
  <c r="J45" i="7"/>
  <c r="AI123" i="10"/>
  <c r="K123" i="10"/>
  <c r="L21" i="7"/>
  <c r="G87" i="7"/>
  <c r="G55" i="10"/>
  <c r="AE55" i="10"/>
  <c r="L150" i="7"/>
  <c r="I130" i="7"/>
  <c r="G184" i="10"/>
  <c r="AE184" i="10"/>
  <c r="J172" i="10"/>
  <c r="AH172" i="10"/>
  <c r="J171" i="7"/>
  <c r="AJ57" i="10"/>
  <c r="L57" i="10"/>
  <c r="AH116" i="10"/>
  <c r="J116" i="10"/>
  <c r="H41" i="10"/>
  <c r="AF41" i="10"/>
  <c r="K39" i="7"/>
  <c r="J146" i="7"/>
  <c r="G180" i="10"/>
  <c r="AE180" i="10"/>
  <c r="G24" i="10"/>
  <c r="AE24" i="10"/>
  <c r="L158" i="7"/>
  <c r="I57" i="10"/>
  <c r="AG57" i="10"/>
  <c r="J26" i="7"/>
  <c r="H113" i="7"/>
  <c r="AG11" i="10"/>
  <c r="I11" i="10"/>
  <c r="K36" i="7"/>
  <c r="G88" i="7"/>
  <c r="H168" i="10"/>
  <c r="AF168" i="10"/>
  <c r="I170" i="7"/>
  <c r="AE146" i="10"/>
  <c r="G146" i="10"/>
  <c r="K95" i="7"/>
  <c r="AE50" i="10"/>
  <c r="G50" i="10"/>
  <c r="AJ105" i="10"/>
  <c r="L105" i="10"/>
  <c r="AH165" i="10"/>
  <c r="J165" i="10"/>
  <c r="H90" i="7"/>
  <c r="M52" i="7"/>
  <c r="K172" i="7"/>
  <c r="AF140" i="10"/>
  <c r="H140" i="10"/>
  <c r="M23" i="7"/>
  <c r="J78" i="7"/>
  <c r="L35" i="7"/>
  <c r="I39" i="7"/>
  <c r="I180" i="10"/>
  <c r="AG180" i="10"/>
  <c r="J12" i="7"/>
  <c r="G154" i="10"/>
  <c r="AE154" i="10"/>
  <c r="M171" i="7"/>
  <c r="AI52" i="10"/>
  <c r="K52" i="10"/>
  <c r="I18" i="10"/>
  <c r="AG18" i="10"/>
  <c r="J163" i="7"/>
  <c r="G139" i="10"/>
  <c r="AE139" i="10"/>
  <c r="K98" i="10"/>
  <c r="AI98" i="10"/>
  <c r="H144" i="7"/>
  <c r="AE9" i="10"/>
  <c r="G9" i="10"/>
  <c r="K185" i="10"/>
  <c r="AI185" i="10"/>
  <c r="AG101" i="10"/>
  <c r="I101" i="10"/>
  <c r="G107" i="10"/>
  <c r="AE107" i="10"/>
  <c r="AG173" i="10"/>
  <c r="I173" i="10"/>
  <c r="K80" i="10"/>
  <c r="AI80" i="10"/>
  <c r="H76" i="7"/>
  <c r="H101" i="7"/>
  <c r="M144" i="10"/>
  <c r="AK144" i="10"/>
  <c r="I69" i="7"/>
  <c r="J35" i="7"/>
  <c r="K80" i="7"/>
  <c r="AI144" i="10"/>
  <c r="K144" i="10"/>
  <c r="AG163" i="10"/>
  <c r="I163" i="10"/>
  <c r="H171" i="7"/>
  <c r="AI146" i="10"/>
  <c r="K146" i="10"/>
  <c r="G165" i="7"/>
  <c r="AG183" i="10"/>
  <c r="I183" i="10"/>
  <c r="J56" i="10"/>
  <c r="AH56" i="10"/>
  <c r="I88" i="7"/>
  <c r="H48" i="7"/>
  <c r="G32" i="10"/>
  <c r="AE32" i="10"/>
  <c r="M104" i="7"/>
  <c r="AG87" i="10"/>
  <c r="I87" i="10"/>
  <c r="J107" i="7"/>
  <c r="AF136" i="10"/>
  <c r="H136" i="10"/>
  <c r="M22" i="10"/>
  <c r="AK22" i="10"/>
  <c r="AK141" i="11"/>
  <c r="M141" i="11"/>
  <c r="M46" i="10"/>
  <c r="AK46" i="10"/>
  <c r="K124" i="10"/>
  <c r="AI124" i="10"/>
  <c r="J87" i="7"/>
  <c r="L16" i="7"/>
  <c r="H40" i="10"/>
  <c r="AF40" i="10"/>
  <c r="M78" i="7"/>
  <c r="K77" i="7"/>
  <c r="J73" i="7"/>
  <c r="L118" i="7"/>
  <c r="K169" i="7"/>
  <c r="M72" i="11"/>
  <c r="AK72" i="11"/>
  <c r="AH153" i="10"/>
  <c r="J153" i="10"/>
  <c r="J18" i="10"/>
  <c r="AH18" i="10"/>
  <c r="G20" i="10"/>
  <c r="AE20" i="10"/>
  <c r="M90" i="7"/>
  <c r="J77" i="7"/>
  <c r="AI169" i="10"/>
  <c r="K169" i="10"/>
  <c r="I145" i="7"/>
  <c r="J83" i="10"/>
  <c r="AH83" i="10"/>
  <c r="AE167" i="10"/>
  <c r="G167" i="10"/>
  <c r="AG114" i="10"/>
  <c r="I114" i="10"/>
  <c r="K79" i="7"/>
  <c r="AH96" i="10"/>
  <c r="J96" i="10"/>
  <c r="K140" i="7"/>
  <c r="K54" i="7"/>
  <c r="G65" i="7"/>
  <c r="AJ135" i="10"/>
  <c r="L135" i="10"/>
  <c r="K97" i="10"/>
  <c r="AI97" i="10"/>
  <c r="J69" i="7"/>
  <c r="I17" i="7"/>
  <c r="L121" i="10"/>
  <c r="AJ121" i="10"/>
  <c r="M140" i="7"/>
  <c r="J84" i="7"/>
  <c r="I146" i="7"/>
  <c r="M192" i="10"/>
  <c r="AK192" i="10"/>
  <c r="AJ43" i="10"/>
  <c r="L43" i="10"/>
  <c r="H20" i="10"/>
  <c r="AF20" i="10"/>
  <c r="AK151" i="10"/>
  <c r="M151" i="10"/>
  <c r="H158" i="10"/>
  <c r="AF158" i="10"/>
  <c r="M120" i="10"/>
  <c r="AK120" i="10"/>
  <c r="AI140" i="10"/>
  <c r="K140" i="10"/>
  <c r="J169" i="7"/>
  <c r="I171" i="7"/>
  <c r="J100" i="7"/>
  <c r="M37" i="7"/>
  <c r="J135" i="10"/>
  <c r="AH135" i="10"/>
  <c r="AJ39" i="10"/>
  <c r="L39" i="10"/>
  <c r="AG111" i="10"/>
  <c r="I111" i="10"/>
  <c r="AI48" i="10"/>
  <c r="K48" i="10"/>
  <c r="J179" i="10"/>
  <c r="AH179" i="10"/>
  <c r="AG139" i="10"/>
  <c r="I139" i="10"/>
  <c r="H93" i="7"/>
  <c r="AH80" i="10"/>
  <c r="J80" i="10"/>
  <c r="L72" i="10"/>
  <c r="AJ72" i="10"/>
  <c r="J99" i="10"/>
  <c r="AH99" i="10"/>
  <c r="M115" i="7"/>
  <c r="H21" i="7"/>
  <c r="G35" i="7"/>
  <c r="K167" i="10"/>
  <c r="AI167" i="10"/>
  <c r="AK158" i="10"/>
  <c r="M158" i="10"/>
  <c r="AI161" i="10"/>
  <c r="K161" i="10"/>
  <c r="I25" i="7"/>
  <c r="I115" i="7"/>
  <c r="H106" i="10"/>
  <c r="AF106" i="10"/>
  <c r="H182" i="10"/>
  <c r="AF182" i="10"/>
  <c r="J76" i="10"/>
  <c r="AH76" i="10"/>
  <c r="AI153" i="10"/>
  <c r="K153" i="10"/>
  <c r="K81" i="7"/>
  <c r="AK15" i="11"/>
  <c r="M15" i="11"/>
  <c r="H134" i="10"/>
  <c r="AF134" i="10"/>
  <c r="AK145" i="11"/>
  <c r="M145" i="11"/>
  <c r="AF32" i="10"/>
  <c r="H32" i="10"/>
  <c r="L168" i="11"/>
  <c r="AJ168" i="11"/>
  <c r="I159" i="7"/>
  <c r="G80" i="7"/>
  <c r="L149" i="7"/>
  <c r="AF127" i="10"/>
  <c r="H127" i="10"/>
  <c r="I28" i="10"/>
  <c r="AG28" i="10"/>
  <c r="AI62" i="10"/>
  <c r="K62" i="10"/>
  <c r="J151" i="7"/>
  <c r="J55" i="10"/>
  <c r="AH55" i="10"/>
  <c r="AG26" i="10"/>
  <c r="I26" i="10"/>
  <c r="AF159" i="10"/>
  <c r="H159" i="10"/>
  <c r="H52" i="7"/>
  <c r="I91" i="7"/>
  <c r="H142" i="7"/>
  <c r="I114" i="7"/>
  <c r="H22" i="10"/>
  <c r="AF22" i="10"/>
  <c r="AH118" i="10"/>
  <c r="J118" i="10"/>
  <c r="L140" i="7"/>
  <c r="AF187" i="10"/>
  <c r="H187" i="10"/>
  <c r="AH92" i="10"/>
  <c r="J92" i="10"/>
  <c r="AE23" i="10"/>
  <c r="G23" i="10"/>
  <c r="M164" i="7"/>
  <c r="J16" i="7"/>
  <c r="AF128" i="10"/>
  <c r="H128" i="10"/>
  <c r="G78" i="7"/>
  <c r="AF100" i="10"/>
  <c r="H100" i="10"/>
  <c r="J34" i="10"/>
  <c r="AH34" i="10"/>
  <c r="K92" i="7"/>
  <c r="J43" i="7"/>
  <c r="I150" i="7"/>
  <c r="L27" i="7"/>
  <c r="L107" i="10"/>
  <c r="AJ107" i="10"/>
  <c r="M152" i="10"/>
  <c r="AK152" i="10"/>
  <c r="J112" i="7"/>
  <c r="K69" i="7"/>
  <c r="J159" i="10"/>
  <c r="AH159" i="10"/>
  <c r="G44" i="7"/>
  <c r="L32" i="7"/>
  <c r="L62" i="10"/>
  <c r="AJ62" i="10"/>
  <c r="H23" i="7"/>
  <c r="AF28" i="11"/>
  <c r="H28" i="11"/>
  <c r="AH114" i="10"/>
  <c r="J114" i="10"/>
  <c r="AH28" i="10"/>
  <c r="J28" i="10"/>
  <c r="G119" i="10"/>
  <c r="AE119" i="10"/>
  <c r="L168" i="10"/>
  <c r="AJ168" i="10"/>
  <c r="M17" i="7"/>
  <c r="K11" i="7"/>
  <c r="J14" i="7"/>
  <c r="J106" i="7"/>
  <c r="K182" i="10"/>
  <c r="AI182" i="10"/>
  <c r="L166" i="7"/>
  <c r="H13" i="7"/>
  <c r="AI187" i="10"/>
  <c r="K187" i="10"/>
  <c r="AH13" i="10"/>
  <c r="J13" i="10"/>
  <c r="AK105" i="10"/>
  <c r="M105" i="10"/>
  <c r="M41" i="7"/>
  <c r="J120" i="7"/>
  <c r="G115" i="10"/>
  <c r="AE115" i="10"/>
  <c r="L67" i="7"/>
  <c r="M159" i="10"/>
  <c r="AK159" i="10"/>
  <c r="L171" i="7"/>
  <c r="M10" i="7"/>
  <c r="H119" i="10"/>
  <c r="AF119" i="10"/>
  <c r="L167" i="7"/>
  <c r="H113" i="10"/>
  <c r="AF113" i="10"/>
  <c r="K175" i="7"/>
  <c r="G166" i="7"/>
  <c r="H136" i="7"/>
  <c r="K170" i="7"/>
  <c r="AE168" i="10"/>
  <c r="G168" i="10"/>
  <c r="H129" i="7"/>
  <c r="AI11" i="10"/>
  <c r="K11" i="10"/>
  <c r="I101" i="7"/>
  <c r="H34" i="10"/>
  <c r="AF34" i="10"/>
  <c r="I82" i="7"/>
  <c r="H114" i="7"/>
  <c r="K121" i="7"/>
  <c r="H18" i="7"/>
  <c r="AH20" i="10"/>
  <c r="J20" i="10"/>
  <c r="M48" i="10"/>
  <c r="AK48" i="10"/>
  <c r="L117" i="7"/>
  <c r="H44" i="7"/>
  <c r="J11" i="10"/>
  <c r="AH11" i="10"/>
  <c r="H160" i="7"/>
  <c r="AJ110" i="10"/>
  <c r="L110" i="10"/>
  <c r="I145" i="10"/>
  <c r="AG145" i="10"/>
  <c r="L126" i="11"/>
  <c r="AJ126" i="11"/>
  <c r="I42" i="7"/>
  <c r="J105" i="7"/>
  <c r="I147" i="10"/>
  <c r="AG147" i="10"/>
  <c r="AG124" i="10"/>
  <c r="I124" i="10"/>
  <c r="M106" i="7"/>
  <c r="J98" i="10"/>
  <c r="AH98" i="10"/>
  <c r="M108" i="10"/>
  <c r="AK108" i="10"/>
  <c r="AI120" i="10"/>
  <c r="K120" i="10"/>
  <c r="H99" i="7"/>
  <c r="I157" i="7"/>
  <c r="I67" i="7"/>
  <c r="AJ76" i="10"/>
  <c r="L76" i="10"/>
  <c r="G28" i="11"/>
  <c r="AE28" i="11"/>
  <c r="G161" i="7"/>
  <c r="G26" i="7"/>
  <c r="AH110" i="10"/>
  <c r="J110" i="10"/>
  <c r="AI152" i="10"/>
  <c r="K152" i="10"/>
  <c r="L24" i="10"/>
  <c r="AJ24" i="10"/>
  <c r="K164" i="7"/>
  <c r="AG176" i="10"/>
  <c r="I176" i="10"/>
  <c r="H45" i="7"/>
  <c r="G36" i="7"/>
  <c r="L142" i="10"/>
  <c r="AJ142" i="10"/>
  <c r="J139" i="10"/>
  <c r="AH139" i="10"/>
  <c r="L26" i="7"/>
  <c r="K149" i="11"/>
  <c r="AI149" i="11"/>
  <c r="K84" i="7"/>
  <c r="H116" i="10"/>
  <c r="AF116" i="10"/>
  <c r="M18" i="7"/>
  <c r="K51" i="7"/>
  <c r="G84" i="7"/>
  <c r="AE131" i="10"/>
  <c r="G131" i="10"/>
  <c r="AK135" i="10"/>
  <c r="M135" i="10"/>
  <c r="AJ172" i="10"/>
  <c r="L172" i="10"/>
  <c r="G122" i="7"/>
  <c r="I36" i="7"/>
  <c r="M76" i="7"/>
  <c r="G34" i="7"/>
  <c r="I159" i="10"/>
  <c r="AG159" i="10"/>
  <c r="AK185" i="10"/>
  <c r="M185" i="10"/>
  <c r="AJ133" i="10"/>
  <c r="L133" i="10"/>
  <c r="L107" i="7"/>
  <c r="G105" i="7"/>
  <c r="AH117" i="10"/>
  <c r="J117" i="10"/>
  <c r="G118" i="10"/>
  <c r="AE118" i="10"/>
  <c r="I140" i="7"/>
  <c r="I43" i="7"/>
  <c r="H117" i="7"/>
  <c r="H169" i="7"/>
  <c r="G150" i="7"/>
  <c r="H82" i="7"/>
  <c r="K76" i="7"/>
  <c r="H39" i="7"/>
  <c r="AJ54" i="11"/>
  <c r="L54" i="11"/>
  <c r="H96" i="7"/>
  <c r="G95" i="7"/>
  <c r="J119" i="7"/>
  <c r="AG166" i="10"/>
  <c r="I166" i="10"/>
  <c r="AE43" i="10"/>
  <c r="G43" i="10"/>
  <c r="H143" i="7"/>
  <c r="AK9" i="10"/>
  <c r="M9" i="10"/>
  <c r="I146" i="10"/>
  <c r="AG146" i="10"/>
  <c r="L28" i="10"/>
  <c r="AJ28" i="10"/>
  <c r="AK51" i="10"/>
  <c r="M51" i="10"/>
  <c r="G111" i="7"/>
  <c r="H46" i="7"/>
  <c r="J155" i="7"/>
  <c r="AI134" i="10"/>
  <c r="K134" i="10"/>
  <c r="J39" i="10"/>
  <c r="AH39" i="10"/>
  <c r="M209" i="11"/>
  <c r="AK209" i="11"/>
  <c r="K167" i="7"/>
  <c r="H31" i="7"/>
  <c r="I80" i="7"/>
  <c r="J54" i="7"/>
  <c r="I136" i="7"/>
  <c r="H11" i="7"/>
  <c r="L71" i="7"/>
  <c r="L88" i="11"/>
  <c r="AJ88" i="11"/>
  <c r="I162" i="7"/>
  <c r="AK149" i="10"/>
  <c r="M149" i="10"/>
  <c r="AG195" i="10"/>
  <c r="I195" i="10"/>
  <c r="J30" i="7"/>
  <c r="M92" i="7"/>
  <c r="AG158" i="10"/>
  <c r="I158" i="10"/>
  <c r="AF156" i="10"/>
  <c r="H156" i="10"/>
  <c r="G148" i="10"/>
  <c r="AE148" i="10"/>
  <c r="L63" i="7"/>
  <c r="M99" i="7"/>
  <c r="AG94" i="10"/>
  <c r="I94" i="10"/>
  <c r="J17" i="7"/>
  <c r="M138" i="7"/>
  <c r="AH95" i="10"/>
  <c r="J95" i="10"/>
  <c r="K13" i="10"/>
  <c r="AI13" i="10"/>
  <c r="H34" i="7"/>
  <c r="AI61" i="12"/>
  <c r="K136" i="7"/>
  <c r="G60" i="10"/>
  <c r="AE60" i="10"/>
  <c r="G45" i="7"/>
  <c r="J137" i="7"/>
  <c r="AH126" i="10"/>
  <c r="J126" i="10"/>
  <c r="G117" i="10"/>
  <c r="AE117" i="10"/>
  <c r="H106" i="7"/>
  <c r="J124" i="10"/>
  <c r="AH124" i="10"/>
  <c r="J198" i="10"/>
  <c r="AH198" i="10"/>
  <c r="G153" i="7"/>
  <c r="L127" i="10"/>
  <c r="AJ127" i="10"/>
  <c r="G9" i="7"/>
  <c r="I59" i="7"/>
  <c r="M125" i="7"/>
  <c r="AG118" i="10"/>
  <c r="I118" i="10"/>
  <c r="I144" i="10"/>
  <c r="AG144" i="10"/>
  <c r="L167" i="10"/>
  <c r="AJ167" i="10"/>
  <c r="I133" i="10"/>
  <c r="AG133" i="10"/>
  <c r="G37" i="10"/>
  <c r="AE37" i="10"/>
  <c r="AH148" i="10"/>
  <c r="J148" i="10"/>
  <c r="AK177" i="10"/>
  <c r="M177" i="10"/>
  <c r="I28" i="11"/>
  <c r="AG28" i="11"/>
  <c r="K65" i="7"/>
  <c r="J13" i="7"/>
  <c r="G27" i="7"/>
  <c r="I121" i="10"/>
  <c r="AG121" i="10"/>
  <c r="I49" i="10"/>
  <c r="AG49" i="10"/>
  <c r="H130" i="10"/>
  <c r="AF130" i="10"/>
  <c r="H120" i="7"/>
  <c r="AH9" i="10"/>
  <c r="J9" i="10"/>
  <c r="G163" i="10"/>
  <c r="AE163" i="10"/>
  <c r="J52" i="7"/>
  <c r="H94" i="10"/>
  <c r="AF94" i="10"/>
  <c r="I143" i="7"/>
  <c r="K168" i="10"/>
  <c r="AI168" i="10"/>
  <c r="L23" i="7"/>
  <c r="G12" i="7"/>
  <c r="L45" i="7"/>
  <c r="I45" i="7"/>
  <c r="J48" i="10"/>
  <c r="AH48" i="10"/>
  <c r="L184" i="10"/>
  <c r="AJ184" i="10"/>
  <c r="AG104" i="10"/>
  <c r="I104" i="10"/>
  <c r="K37" i="7"/>
  <c r="H78" i="7"/>
  <c r="H185" i="10"/>
  <c r="AF185" i="10"/>
  <c r="AJ97" i="10"/>
  <c r="L97" i="10"/>
  <c r="AE177" i="10"/>
  <c r="G177" i="10"/>
  <c r="G185" i="10"/>
  <c r="AE185" i="10"/>
  <c r="G75" i="7"/>
  <c r="I142" i="7"/>
  <c r="J121" i="7"/>
  <c r="I153" i="10"/>
  <c r="AG153" i="10"/>
  <c r="AG10" i="10"/>
  <c r="I10" i="10"/>
  <c r="AH166" i="10"/>
  <c r="J166" i="10"/>
  <c r="AI115" i="10"/>
  <c r="K115" i="10"/>
  <c r="H146" i="7"/>
  <c r="J58" i="7"/>
  <c r="AK93" i="11"/>
  <c r="M93" i="11"/>
  <c r="AJ152" i="11"/>
  <c r="L152" i="11"/>
  <c r="K97" i="7"/>
  <c r="I21" i="10"/>
  <c r="AG21" i="10"/>
  <c r="J8" i="7"/>
  <c r="J191" i="10"/>
  <c r="AH191" i="10"/>
  <c r="AI27" i="11"/>
  <c r="K27" i="11"/>
  <c r="L121" i="7"/>
  <c r="I169" i="10"/>
  <c r="AG169" i="10"/>
  <c r="G154" i="7"/>
  <c r="H164" i="10"/>
  <c r="AF164" i="10"/>
  <c r="K158" i="7"/>
  <c r="AH145" i="10"/>
  <c r="J145" i="10"/>
  <c r="AI131" i="10"/>
  <c r="K131" i="10"/>
  <c r="M148" i="7"/>
  <c r="K163" i="7"/>
  <c r="M35" i="7"/>
  <c r="K99" i="10"/>
  <c r="AI99" i="10"/>
  <c r="G100" i="10"/>
  <c r="AE100" i="10"/>
  <c r="J114" i="7"/>
  <c r="AK57" i="10"/>
  <c r="M57" i="10"/>
  <c r="H88" i="7"/>
  <c r="AI49" i="10"/>
  <c r="K49" i="10"/>
  <c r="M175" i="7"/>
  <c r="H139" i="10"/>
  <c r="AF139" i="10"/>
  <c r="AI47" i="10"/>
  <c r="K47" i="10"/>
  <c r="AI171" i="10"/>
  <c r="K171" i="10"/>
  <c r="L9" i="10"/>
  <c r="AJ9" i="10"/>
  <c r="J46" i="7"/>
  <c r="AJ124" i="11"/>
  <c r="L124" i="11"/>
  <c r="M97" i="10"/>
  <c r="AK97" i="10"/>
  <c r="AF18" i="10"/>
  <c r="H18" i="10"/>
  <c r="K130" i="10"/>
  <c r="AI130" i="10"/>
  <c r="G96" i="7"/>
  <c r="G17" i="7"/>
  <c r="AK126" i="10"/>
  <c r="M126" i="10"/>
  <c r="K99" i="7"/>
  <c r="I9" i="10"/>
  <c r="AG9" i="10"/>
  <c r="G101" i="7"/>
  <c r="M40" i="7"/>
  <c r="AG54" i="12"/>
  <c r="J170" i="7"/>
  <c r="I52" i="10"/>
  <c r="AG52" i="10"/>
  <c r="AK25" i="10"/>
  <c r="M25" i="10"/>
  <c r="G25" i="10"/>
  <c r="AE25" i="10"/>
  <c r="L99" i="10"/>
  <c r="AJ99" i="10"/>
  <c r="L115" i="7"/>
  <c r="G104" i="7"/>
  <c r="AK72" i="10"/>
  <c r="M72" i="10"/>
  <c r="I102" i="7"/>
  <c r="AJ94" i="10"/>
  <c r="L94" i="10"/>
  <c r="AI55" i="10"/>
  <c r="K55" i="10"/>
  <c r="H35" i="7"/>
  <c r="I153" i="7"/>
  <c r="I38" i="7"/>
  <c r="K73" i="7"/>
  <c r="AI23" i="10"/>
  <c r="K23" i="10"/>
  <c r="H84" i="7"/>
  <c r="H147" i="7"/>
  <c r="AI100" i="10"/>
  <c r="K100" i="10"/>
  <c r="AJ28" i="11"/>
  <c r="L28" i="11"/>
  <c r="K53" i="10"/>
  <c r="AI53" i="10"/>
  <c r="M136" i="7"/>
  <c r="AH173" i="10"/>
  <c r="J173" i="10"/>
  <c r="AG186" i="10"/>
  <c r="I186" i="10"/>
  <c r="AJ55" i="10"/>
  <c r="L55" i="10"/>
  <c r="AH104" i="10"/>
  <c r="J104" i="10"/>
  <c r="AH100" i="10"/>
  <c r="J100" i="10"/>
  <c r="AH164" i="10"/>
  <c r="J164" i="10"/>
  <c r="M125" i="10"/>
  <c r="AK125" i="10"/>
  <c r="I52" i="7"/>
  <c r="J189" i="10"/>
  <c r="AH189" i="10"/>
  <c r="H55" i="10"/>
  <c r="AF55" i="10"/>
  <c r="I53" i="10"/>
  <c r="AG53" i="10"/>
  <c r="I76" i="10"/>
  <c r="AG76" i="10"/>
  <c r="AE120" i="10"/>
  <c r="G120" i="10"/>
  <c r="J97" i="10"/>
  <c r="AH97" i="10"/>
  <c r="G148" i="7"/>
  <c r="G141" i="10"/>
  <c r="AE141" i="10"/>
  <c r="AH187" i="10"/>
  <c r="J187" i="10"/>
  <c r="AF180" i="10"/>
  <c r="H180" i="10"/>
  <c r="J147" i="10"/>
  <c r="AH147" i="10"/>
  <c r="H115" i="10"/>
  <c r="AF115" i="10"/>
  <c r="J134" i="7"/>
  <c r="L143" i="7"/>
  <c r="AJ164" i="10"/>
  <c r="L164" i="10"/>
  <c r="L124" i="7"/>
  <c r="J101" i="10"/>
  <c r="AH101" i="10"/>
  <c r="AJ177" i="10"/>
  <c r="L177" i="10"/>
  <c r="M54" i="7"/>
  <c r="H54" i="7"/>
  <c r="J96" i="7"/>
  <c r="I24" i="10"/>
  <c r="AG24" i="10"/>
  <c r="G128" i="7"/>
  <c r="AG40" i="10"/>
  <c r="I40" i="10"/>
  <c r="AG95" i="10"/>
  <c r="I95" i="10"/>
  <c r="H88" i="10"/>
  <c r="AF88" i="10"/>
  <c r="J133" i="7"/>
  <c r="L104" i="7"/>
  <c r="J158" i="7"/>
  <c r="K110" i="7"/>
  <c r="I109" i="7"/>
  <c r="H20" i="7"/>
  <c r="K35" i="7"/>
  <c r="K105" i="7"/>
  <c r="G102" i="7"/>
  <c r="AK47" i="10"/>
  <c r="M47" i="10"/>
  <c r="L20" i="10"/>
  <c r="AJ20" i="10"/>
  <c r="AJ148" i="10"/>
  <c r="L148" i="10"/>
  <c r="G169" i="10"/>
  <c r="AE169" i="10"/>
  <c r="AK95" i="10"/>
  <c r="M95" i="10"/>
  <c r="K155" i="10"/>
  <c r="AI155" i="10"/>
  <c r="AH105" i="10"/>
  <c r="J105" i="10"/>
  <c r="J103" i="10"/>
  <c r="AH103" i="10"/>
  <c r="L128" i="7"/>
  <c r="AF179" i="10"/>
  <c r="H179" i="10"/>
  <c r="I156" i="10"/>
  <c r="AG156" i="10"/>
  <c r="J55" i="7"/>
  <c r="K135" i="7"/>
  <c r="K195" i="10"/>
  <c r="AI195" i="10"/>
  <c r="AH151" i="10"/>
  <c r="J151" i="10"/>
  <c r="H104" i="7"/>
  <c r="G20" i="7"/>
  <c r="L12" i="7"/>
  <c r="AG193" i="10"/>
  <c r="I193" i="10"/>
  <c r="H162" i="10"/>
  <c r="AF162" i="10"/>
  <c r="AG46" i="10"/>
  <c r="I46" i="10"/>
  <c r="K14" i="7"/>
  <c r="L191" i="10"/>
  <c r="AJ191" i="10"/>
  <c r="AG168" i="10"/>
  <c r="I168" i="10"/>
  <c r="AK37" i="10"/>
  <c r="M37" i="10"/>
  <c r="J27" i="7"/>
  <c r="G93" i="7"/>
  <c r="H166" i="7"/>
  <c r="I34" i="10"/>
  <c r="AG34" i="10"/>
  <c r="J10" i="10"/>
  <c r="AH10" i="10"/>
  <c r="I61" i="12"/>
  <c r="K61" i="12" s="1"/>
  <c r="M61" i="12" s="1"/>
  <c r="AG61" i="12"/>
  <c r="AK176" i="10"/>
  <c r="M176" i="10"/>
  <c r="L83" i="7"/>
  <c r="AG116" i="10"/>
  <c r="I116" i="10"/>
  <c r="G71" i="7"/>
  <c r="J98" i="7"/>
  <c r="I44" i="7"/>
  <c r="L141" i="10"/>
  <c r="AJ141" i="10"/>
  <c r="M30" i="7"/>
  <c r="I72" i="10"/>
  <c r="AG72" i="10"/>
  <c r="L74" i="7"/>
  <c r="I113" i="7"/>
  <c r="I99" i="7"/>
  <c r="AH122" i="10"/>
  <c r="J122" i="10"/>
  <c r="L126" i="7"/>
  <c r="L138" i="7"/>
  <c r="G160" i="7"/>
  <c r="H26" i="7"/>
  <c r="I190" i="10"/>
  <c r="AG190" i="10"/>
  <c r="J102" i="10"/>
  <c r="AH102" i="10"/>
  <c r="I108" i="10"/>
  <c r="AG108" i="10"/>
  <c r="L54" i="7"/>
  <c r="H181" i="10"/>
  <c r="AF181" i="10"/>
  <c r="G164" i="7"/>
  <c r="H77" i="7"/>
  <c r="L72" i="11"/>
  <c r="AJ72" i="11"/>
  <c r="J21" i="10"/>
  <c r="AH21" i="10"/>
  <c r="AK127" i="10"/>
  <c r="M127" i="10"/>
  <c r="L60" i="7"/>
  <c r="H69" i="7"/>
  <c r="AH150" i="10"/>
  <c r="J150" i="10"/>
  <c r="G37" i="7"/>
  <c r="I135" i="7"/>
  <c r="L21" i="10"/>
  <c r="AJ21" i="10"/>
  <c r="I37" i="10"/>
  <c r="AG37" i="10"/>
  <c r="G116" i="7"/>
  <c r="K50" i="7"/>
  <c r="AK10" i="10"/>
  <c r="M10" i="10"/>
  <c r="G90" i="7"/>
  <c r="AH184" i="10"/>
  <c r="J184" i="10"/>
  <c r="G10" i="10"/>
  <c r="AE10" i="10"/>
  <c r="J153" i="7"/>
  <c r="L92" i="7"/>
  <c r="AG113" i="10"/>
  <c r="I113" i="10"/>
  <c r="AJ32" i="10"/>
  <c r="L32" i="10"/>
  <c r="G23" i="7"/>
  <c r="M71" i="7"/>
  <c r="M170" i="10"/>
  <c r="AK170" i="10"/>
  <c r="AH88" i="10"/>
  <c r="J88" i="10"/>
  <c r="H119" i="7"/>
  <c r="K93" i="7"/>
  <c r="AK117" i="10"/>
  <c r="M117" i="10"/>
  <c r="M122" i="10"/>
  <c r="AK122" i="10"/>
  <c r="M44" i="10"/>
  <c r="AK44" i="10"/>
  <c r="AE159" i="10"/>
  <c r="G159" i="10"/>
  <c r="H61" i="12"/>
  <c r="J61" i="12" s="1"/>
  <c r="L61" i="12" s="1"/>
  <c r="AF61" i="12"/>
  <c r="M100" i="7"/>
  <c r="H170" i="7"/>
  <c r="G142" i="7"/>
  <c r="J127" i="7"/>
  <c r="AE80" i="10"/>
  <c r="G80" i="10"/>
  <c r="AG130" i="10"/>
  <c r="I130" i="10"/>
  <c r="AI102" i="10"/>
  <c r="K102" i="10"/>
  <c r="J135" i="7"/>
  <c r="AF10" i="10"/>
  <c r="H10" i="10"/>
  <c r="AF103" i="10"/>
  <c r="H103" i="10"/>
  <c r="K96" i="10"/>
  <c r="AI96" i="10"/>
  <c r="K82" i="7"/>
  <c r="J149" i="7"/>
  <c r="AG136" i="10"/>
  <c r="I136" i="10"/>
  <c r="AI46" i="10"/>
  <c r="K46" i="10"/>
  <c r="K145" i="7"/>
  <c r="M87" i="10"/>
  <c r="AK87" i="10"/>
  <c r="I90" i="7"/>
  <c r="AI119" i="10"/>
  <c r="K119" i="10"/>
  <c r="I149" i="7"/>
  <c r="AI108" i="10"/>
  <c r="K108" i="10"/>
  <c r="H97" i="10"/>
  <c r="AF97" i="10"/>
  <c r="I126" i="10"/>
  <c r="AG126" i="10"/>
  <c r="H111" i="7"/>
  <c r="L58" i="7"/>
  <c r="I137" i="7"/>
  <c r="AE142" i="10"/>
  <c r="G142" i="10"/>
  <c r="H195" i="10"/>
  <c r="AF195" i="10"/>
  <c r="AF53" i="10"/>
  <c r="H53" i="10"/>
  <c r="AJ98" i="10"/>
  <c r="L98" i="10"/>
  <c r="I127" i="7"/>
  <c r="K129" i="10"/>
  <c r="AI129" i="10"/>
  <c r="H108" i="7"/>
  <c r="AK129" i="10"/>
  <c r="M129" i="10"/>
  <c r="M133" i="10"/>
  <c r="AK133" i="10"/>
  <c r="L84" i="7"/>
  <c r="AJ186" i="10"/>
  <c r="L186" i="10"/>
  <c r="I60" i="7"/>
  <c r="L134" i="10"/>
  <c r="AJ134" i="10"/>
  <c r="AI150" i="10"/>
  <c r="K150" i="10"/>
  <c r="AH154" i="10"/>
  <c r="J154" i="10"/>
  <c r="I161" i="7"/>
  <c r="H46" i="10"/>
  <c r="AF46" i="10"/>
  <c r="J40" i="10"/>
  <c r="AH40" i="10"/>
  <c r="J142" i="7"/>
  <c r="H19" i="7"/>
  <c r="H175" i="7"/>
  <c r="K142" i="7"/>
  <c r="M186" i="11"/>
  <c r="AK186" i="11"/>
  <c r="J15" i="7"/>
  <c r="I175" i="7"/>
  <c r="J85" i="7"/>
  <c r="AJ140" i="10"/>
  <c r="L140" i="10"/>
  <c r="M27" i="7"/>
  <c r="K17" i="7"/>
  <c r="M34" i="10"/>
  <c r="AK34" i="10"/>
  <c r="L28" i="7"/>
  <c r="L149" i="10"/>
  <c r="AJ149" i="10"/>
  <c r="AH193" i="10"/>
  <c r="J193" i="10"/>
  <c r="AF132" i="10"/>
  <c r="H132" i="10"/>
  <c r="J175" i="10"/>
  <c r="AH175" i="10"/>
  <c r="H71" i="7"/>
  <c r="AK76" i="10"/>
  <c r="M76" i="10"/>
  <c r="M114" i="7"/>
  <c r="AH43" i="10"/>
  <c r="J43" i="10"/>
  <c r="I110" i="10"/>
  <c r="AG110" i="10"/>
  <c r="L119" i="7"/>
  <c r="AF148" i="10"/>
  <c r="H148" i="10"/>
  <c r="K115" i="7"/>
  <c r="L130" i="7"/>
  <c r="L147" i="7"/>
  <c r="AF99" i="10"/>
  <c r="H99" i="10"/>
  <c r="H148" i="7"/>
  <c r="AF92" i="10"/>
  <c r="H92" i="10"/>
  <c r="H27" i="7"/>
  <c r="M156" i="7"/>
  <c r="M45" i="7"/>
  <c r="L160" i="7"/>
  <c r="J45" i="10"/>
  <c r="AH45" i="10"/>
  <c r="L102" i="7"/>
  <c r="G43" i="7"/>
  <c r="K165" i="7"/>
  <c r="H184" i="10"/>
  <c r="AF184" i="10"/>
  <c r="H28" i="7"/>
  <c r="L113" i="11"/>
  <c r="AJ113" i="11"/>
  <c r="K159" i="7"/>
  <c r="M126" i="7"/>
  <c r="J164" i="7"/>
  <c r="H40" i="7"/>
  <c r="AG132" i="10"/>
  <c r="I132" i="10"/>
  <c r="I75" i="7"/>
  <c r="M158" i="7"/>
  <c r="I123" i="7"/>
  <c r="AI190" i="10"/>
  <c r="K190" i="10"/>
  <c r="M28" i="7"/>
  <c r="H135" i="7"/>
  <c r="I70" i="7"/>
  <c r="K8" i="10"/>
  <c r="AI8" i="10"/>
  <c r="K161" i="7"/>
  <c r="K149" i="10"/>
  <c r="AI149" i="10"/>
  <c r="J25" i="7"/>
  <c r="H161" i="7"/>
  <c r="M28" i="11"/>
  <c r="AK28" i="11"/>
  <c r="L172" i="7"/>
  <c r="H10" i="7"/>
  <c r="L99" i="7"/>
  <c r="AI114" i="10"/>
  <c r="K114" i="10"/>
  <c r="I86" i="7"/>
  <c r="AE114" i="10"/>
  <c r="G114" i="10"/>
  <c r="AF19" i="10"/>
  <c r="H19" i="10"/>
  <c r="K150" i="7"/>
  <c r="AK187" i="10"/>
  <c r="M187" i="10"/>
  <c r="M159" i="7"/>
  <c r="I144" i="7"/>
  <c r="H22" i="7"/>
  <c r="G106" i="7"/>
  <c r="AH132" i="10"/>
  <c r="J132" i="10"/>
  <c r="G118" i="7"/>
  <c r="AE186" i="10"/>
  <c r="G186" i="10"/>
  <c r="AJ132" i="10"/>
  <c r="L132" i="10"/>
  <c r="J107" i="10"/>
  <c r="AH107" i="10"/>
  <c r="I12" i="7"/>
  <c r="K154" i="7"/>
  <c r="G195" i="10"/>
  <c r="AE195" i="10"/>
  <c r="M77" i="7"/>
  <c r="H70" i="7"/>
  <c r="L137" i="7"/>
  <c r="J52" i="10"/>
  <c r="AH52" i="10"/>
  <c r="G171" i="7"/>
  <c r="AF163" i="10"/>
  <c r="H163" i="10"/>
  <c r="G33" i="7"/>
  <c r="G13" i="10"/>
  <c r="AE13" i="10"/>
  <c r="AH131" i="10"/>
  <c r="J131" i="10"/>
  <c r="J42" i="7"/>
  <c r="G39" i="7"/>
  <c r="M96" i="7"/>
  <c r="M72" i="7"/>
  <c r="G73" i="7"/>
  <c r="H80" i="7"/>
  <c r="G169" i="7"/>
  <c r="AH146" i="10"/>
  <c r="J146" i="10"/>
  <c r="J142" i="10"/>
  <c r="AH142" i="10"/>
  <c r="H83" i="10"/>
  <c r="AF83" i="10"/>
  <c r="H107" i="7"/>
  <c r="AE140" i="10"/>
  <c r="G140" i="10"/>
  <c r="H188" i="10"/>
  <c r="AF188" i="10"/>
  <c r="M191" i="10"/>
  <c r="AK191" i="10"/>
  <c r="K149" i="7"/>
  <c r="M16" i="7"/>
  <c r="G119" i="7"/>
  <c r="M74" i="7"/>
  <c r="AJ92" i="10"/>
  <c r="L92" i="10"/>
  <c r="K51" i="10"/>
  <c r="AI51" i="10"/>
  <c r="H155" i="10"/>
  <c r="AF155" i="10"/>
  <c r="AE189" i="10"/>
  <c r="G189" i="10"/>
  <c r="H115" i="7"/>
  <c r="I83" i="10"/>
  <c r="AG83" i="10"/>
  <c r="K40" i="10"/>
  <c r="AI40" i="10"/>
  <c r="K28" i="10"/>
  <c r="AI28" i="10"/>
  <c r="AE44" i="10"/>
  <c r="G44" i="10"/>
  <c r="AF137" i="10"/>
  <c r="H137" i="10"/>
  <c r="J144" i="7"/>
  <c r="L159" i="7"/>
  <c r="M142" i="7"/>
  <c r="AI151" i="10"/>
  <c r="K151" i="10"/>
  <c r="G145" i="10"/>
  <c r="AE145" i="10"/>
  <c r="J113" i="7"/>
  <c r="M193" i="10"/>
  <c r="AK193" i="10"/>
  <c r="AG165" i="10"/>
  <c r="I165" i="10"/>
  <c r="M175" i="10"/>
  <c r="AK175" i="10"/>
  <c r="M97" i="7"/>
  <c r="AI21" i="10"/>
  <c r="K21" i="10"/>
  <c r="L159" i="10"/>
  <c r="AJ159" i="10"/>
  <c r="G128" i="10"/>
  <c r="AE128" i="10"/>
  <c r="J21" i="7"/>
  <c r="J133" i="10"/>
  <c r="AH133" i="10"/>
  <c r="I87" i="7"/>
  <c r="L165" i="7"/>
  <c r="G95" i="10"/>
  <c r="AE95" i="10"/>
  <c r="I16" i="7"/>
  <c r="AF135" i="10"/>
  <c r="H135" i="10"/>
  <c r="J157" i="7"/>
  <c r="L116" i="7"/>
  <c r="AF39" i="10"/>
  <c r="H39" i="10"/>
  <c r="G135" i="7"/>
  <c r="K34" i="10"/>
  <c r="AI34" i="10"/>
  <c r="H83" i="7"/>
  <c r="H51" i="10"/>
  <c r="AF51" i="10"/>
  <c r="AE34" i="10"/>
  <c r="G34" i="10"/>
  <c r="L163" i="7"/>
  <c r="J124" i="7"/>
  <c r="AH60" i="11"/>
  <c r="J60" i="11"/>
  <c r="J99" i="7"/>
  <c r="K108" i="7"/>
  <c r="G145" i="7"/>
  <c r="H151" i="7"/>
  <c r="I96" i="7"/>
  <c r="G16" i="7"/>
  <c r="AF98" i="10"/>
  <c r="H98" i="10"/>
  <c r="L49" i="10"/>
  <c r="AJ49" i="10"/>
  <c r="M29" i="7"/>
  <c r="L25" i="10"/>
  <c r="AJ25" i="10"/>
  <c r="H92" i="7"/>
  <c r="K100" i="7"/>
  <c r="H169" i="10"/>
  <c r="AF169" i="10"/>
  <c r="G198" i="10"/>
  <c r="AE198" i="10"/>
  <c r="I167" i="7"/>
  <c r="M58" i="7"/>
  <c r="I133" i="7"/>
  <c r="H125" i="7"/>
  <c r="AI118" i="10"/>
  <c r="K118" i="10"/>
  <c r="AG25" i="10"/>
  <c r="I25" i="10"/>
  <c r="AE99" i="10"/>
  <c r="G99" i="10"/>
  <c r="G115" i="7"/>
  <c r="I170" i="10"/>
  <c r="AG170" i="10"/>
  <c r="M94" i="10"/>
  <c r="AK94" i="10"/>
  <c r="G42" i="10"/>
  <c r="AE42" i="10"/>
  <c r="AK54" i="12"/>
  <c r="AE166" i="10"/>
  <c r="G166" i="10"/>
  <c r="G99" i="7"/>
  <c r="K56" i="10"/>
  <c r="AI56" i="10"/>
  <c r="I13" i="10"/>
  <c r="AG13" i="10"/>
  <c r="H80" i="10"/>
  <c r="AF80" i="10"/>
  <c r="K138" i="7"/>
  <c r="K94" i="10"/>
  <c r="AI94" i="10"/>
  <c r="J94" i="7"/>
  <c r="M162" i="7"/>
  <c r="I32" i="10"/>
  <c r="AG32" i="10"/>
  <c r="K86" i="7"/>
  <c r="L37" i="10"/>
  <c r="AJ37" i="10"/>
  <c r="I160" i="7"/>
  <c r="M56" i="7"/>
  <c r="I41" i="7"/>
  <c r="M82" i="7"/>
  <c r="G10" i="7"/>
  <c r="H121" i="7"/>
  <c r="L157" i="7"/>
  <c r="I131" i="10"/>
  <c r="AG131" i="10"/>
  <c r="AI113" i="10"/>
  <c r="K113" i="10"/>
  <c r="I117" i="10"/>
  <c r="AG117" i="10"/>
  <c r="L17" i="7"/>
  <c r="AH120" i="10"/>
  <c r="J120" i="10"/>
  <c r="AK35" i="11"/>
  <c r="M35" i="11"/>
  <c r="H79" i="7"/>
  <c r="K176" i="10"/>
  <c r="AI176" i="10"/>
  <c r="AG51" i="10"/>
  <c r="I51" i="10"/>
  <c r="M83" i="7"/>
  <c r="K83" i="7"/>
  <c r="I151" i="10"/>
  <c r="AG151" i="10"/>
  <c r="H123" i="7"/>
  <c r="AJ175" i="10"/>
  <c r="L175" i="10"/>
  <c r="AK161" i="10"/>
  <c r="M161" i="10"/>
  <c r="L122" i="7"/>
  <c r="AF161" i="10"/>
  <c r="H161" i="10"/>
  <c r="I60" i="10"/>
  <c r="AG60" i="10"/>
  <c r="AF25" i="10"/>
  <c r="H25" i="10"/>
  <c r="AI54" i="12"/>
  <c r="J90" i="7"/>
  <c r="I129" i="7"/>
  <c r="H158" i="7"/>
  <c r="H75" i="7"/>
  <c r="G137" i="7"/>
  <c r="H28" i="10"/>
  <c r="AF28" i="10"/>
  <c r="AE104" i="10"/>
  <c r="G104" i="10"/>
  <c r="G175" i="7"/>
  <c r="AJ128" i="10"/>
  <c r="L128" i="10"/>
  <c r="L156" i="7"/>
  <c r="J50" i="10"/>
  <c r="AH50" i="10"/>
  <c r="H23" i="10"/>
  <c r="AF23" i="10"/>
  <c r="I34" i="7"/>
  <c r="H76" i="10"/>
  <c r="AF76" i="10"/>
  <c r="H102" i="7"/>
  <c r="G22" i="7"/>
  <c r="K173" i="10"/>
  <c r="AI173" i="10"/>
  <c r="J101" i="7"/>
  <c r="I155" i="7"/>
  <c r="I95" i="7"/>
  <c r="AF26" i="10"/>
  <c r="H26" i="10"/>
  <c r="M102" i="7"/>
  <c r="G11" i="7"/>
  <c r="AG20" i="10"/>
  <c r="I20" i="10"/>
  <c r="G41" i="10"/>
  <c r="AE41" i="10"/>
  <c r="K137" i="7"/>
  <c r="G31" i="7"/>
  <c r="K89" i="7"/>
  <c r="M9" i="7"/>
  <c r="H60" i="10"/>
  <c r="AF60" i="10"/>
  <c r="K128" i="7"/>
  <c r="AF190" i="10"/>
  <c r="H190" i="10"/>
  <c r="AK190" i="10"/>
  <c r="M190" i="10"/>
  <c r="I96" i="10"/>
  <c r="AG96" i="10"/>
  <c r="H132" i="7"/>
  <c r="M73" i="7"/>
  <c r="AE83" i="10"/>
  <c r="G83" i="10"/>
  <c r="K56" i="7"/>
  <c r="I94" i="7"/>
  <c r="K74" i="7"/>
  <c r="AG48" i="10"/>
  <c r="I48" i="10"/>
  <c r="AG98" i="10"/>
  <c r="I98" i="10"/>
  <c r="AH155" i="10"/>
  <c r="J155" i="10"/>
  <c r="L34" i="7"/>
  <c r="H153" i="7"/>
  <c r="AE129" i="10"/>
  <c r="G129" i="10"/>
  <c r="G158" i="7"/>
  <c r="K25" i="10"/>
  <c r="AI25" i="10"/>
  <c r="AG150" i="10"/>
  <c r="I150" i="10"/>
  <c r="H62" i="7"/>
  <c r="I73" i="7"/>
  <c r="K52" i="7"/>
  <c r="J26" i="10"/>
  <c r="AH26" i="10"/>
  <c r="H14" i="7"/>
  <c r="L113" i="7"/>
  <c r="K8" i="7"/>
  <c r="AE113" i="10"/>
  <c r="G113" i="10"/>
  <c r="AF176" i="10"/>
  <c r="H176" i="10"/>
  <c r="M133" i="7"/>
  <c r="AG88" i="10"/>
  <c r="I88" i="10"/>
  <c r="H42" i="10"/>
  <c r="AF42" i="10"/>
  <c r="AI181" i="10"/>
  <c r="K181" i="10"/>
  <c r="J53" i="10"/>
  <c r="AH53" i="10"/>
  <c r="I167" i="10"/>
  <c r="AG167" i="10"/>
  <c r="AK24" i="10"/>
  <c r="M24" i="10"/>
  <c r="K21" i="7"/>
  <c r="H152" i="10"/>
  <c r="AF152" i="10"/>
  <c r="AH176" i="10"/>
  <c r="J176" i="10"/>
  <c r="I56" i="7"/>
  <c r="J104" i="7"/>
  <c r="I63" i="7"/>
  <c r="J130" i="10"/>
  <c r="AH130" i="10"/>
  <c r="K15" i="7"/>
  <c r="AI126" i="10"/>
  <c r="K126" i="10"/>
  <c r="AK119" i="10"/>
  <c r="M119" i="10"/>
  <c r="G112" i="10"/>
  <c r="AE112" i="10"/>
  <c r="K120" i="7"/>
  <c r="AI109" i="10"/>
  <c r="K109" i="10"/>
  <c r="G33" i="10"/>
  <c r="AE33" i="10"/>
  <c r="L103" i="7"/>
  <c r="AG44" i="10"/>
  <c r="I44" i="10"/>
  <c r="G190" i="10"/>
  <c r="AE190" i="10"/>
  <c r="G13" i="7"/>
  <c r="I11" i="7"/>
  <c r="K43" i="7"/>
  <c r="AJ11" i="10"/>
  <c r="L11" i="10"/>
  <c r="K57" i="10"/>
  <c r="AI57" i="10"/>
  <c r="AH180" i="10"/>
  <c r="J180" i="10"/>
  <c r="AJ88" i="10"/>
  <c r="L88" i="10"/>
  <c r="K141" i="7"/>
  <c r="I79" i="7"/>
  <c r="G130" i="10"/>
  <c r="AE130" i="10"/>
  <c r="J147" i="7"/>
  <c r="H87" i="7"/>
  <c r="K183" i="10"/>
  <c r="AI183" i="10"/>
  <c r="J111" i="10"/>
  <c r="AH111" i="10"/>
  <c r="H117" i="10"/>
  <c r="AF117" i="10"/>
  <c r="H105" i="7"/>
  <c r="K114" i="7"/>
  <c r="H137" i="7"/>
  <c r="J23" i="7"/>
  <c r="L108" i="7"/>
  <c r="J185" i="10"/>
  <c r="AH185" i="10"/>
  <c r="AG62" i="10"/>
  <c r="I62" i="10"/>
  <c r="L87" i="10"/>
  <c r="AJ87" i="10"/>
  <c r="I35" i="7"/>
  <c r="AJ169" i="10"/>
  <c r="L169" i="10"/>
  <c r="AK118" i="10"/>
  <c r="M118" i="10"/>
  <c r="K78" i="7"/>
  <c r="G121" i="7"/>
  <c r="AE188" i="10"/>
  <c r="G188" i="10"/>
  <c r="I45" i="10"/>
  <c r="AG45" i="10"/>
  <c r="H81" i="7"/>
  <c r="G172" i="10"/>
  <c r="AE172" i="10"/>
  <c r="G38" i="7"/>
  <c r="I161" i="10"/>
  <c r="AG161" i="10"/>
  <c r="H118" i="10"/>
  <c r="AF118" i="10"/>
  <c r="AI95" i="10"/>
  <c r="K95" i="10"/>
  <c r="I131" i="7"/>
  <c r="AI117" i="10"/>
  <c r="K117" i="10"/>
  <c r="I58" i="7"/>
  <c r="I23" i="7"/>
  <c r="K164" i="10"/>
  <c r="AI164" i="10"/>
  <c r="AK113" i="10"/>
  <c r="M113" i="10"/>
  <c r="G53" i="10"/>
  <c r="AE53" i="10"/>
  <c r="H192" i="10"/>
  <c r="AF192" i="10"/>
  <c r="G14" i="7"/>
  <c r="K41" i="7"/>
  <c r="H150" i="7"/>
  <c r="M169" i="7"/>
  <c r="M109" i="7"/>
  <c r="J34" i="7"/>
  <c r="J108" i="7"/>
  <c r="K102" i="7"/>
  <c r="L153" i="7"/>
  <c r="H17" i="7"/>
  <c r="AK20" i="10"/>
  <c r="M20" i="10"/>
  <c r="L144" i="11"/>
  <c r="AJ144" i="11"/>
  <c r="I97" i="10"/>
  <c r="AG97" i="10"/>
  <c r="G56" i="7"/>
  <c r="AH125" i="10"/>
  <c r="J125" i="10"/>
  <c r="L29" i="7"/>
  <c r="G60" i="7"/>
  <c r="AF33" i="10"/>
  <c r="H33" i="10"/>
  <c r="H67" i="7"/>
  <c r="J81" i="7"/>
  <c r="J141" i="7"/>
  <c r="AJ189" i="10"/>
  <c r="L189" i="10"/>
  <c r="K9" i="10"/>
  <c r="AI9" i="10"/>
  <c r="L146" i="10"/>
  <c r="AJ146" i="10"/>
  <c r="L164" i="7"/>
  <c r="J80" i="7"/>
  <c r="AK80" i="10"/>
  <c r="M80" i="10"/>
  <c r="K157" i="7"/>
  <c r="I71" i="7"/>
  <c r="J76" i="7"/>
  <c r="AJ103" i="10"/>
  <c r="L103" i="10"/>
  <c r="M169" i="10"/>
  <c r="AK169" i="10"/>
  <c r="K162" i="7"/>
  <c r="AI180" i="11"/>
  <c r="K180" i="11"/>
  <c r="J141" i="10"/>
  <c r="AH141" i="10"/>
  <c r="L155" i="7"/>
  <c r="AE144" i="10"/>
  <c r="G144" i="10"/>
  <c r="AH195" i="10"/>
  <c r="J195" i="10"/>
  <c r="H193" i="10"/>
  <c r="AF193" i="10"/>
  <c r="I164" i="10"/>
  <c r="AG164" i="10"/>
  <c r="AH54" i="12"/>
  <c r="L18" i="10"/>
  <c r="AJ18" i="10"/>
  <c r="J91" i="7"/>
  <c r="M167" i="10"/>
  <c r="AK167" i="10"/>
  <c r="AI121" i="10"/>
  <c r="K121" i="10"/>
  <c r="G141" i="7"/>
  <c r="M164" i="10"/>
  <c r="AK164" i="10"/>
  <c r="I50" i="10"/>
  <c r="AG50" i="10"/>
  <c r="J156" i="7"/>
  <c r="K130" i="7"/>
  <c r="M11" i="7"/>
  <c r="M123" i="7"/>
  <c r="M106" i="10"/>
  <c r="AK106" i="10"/>
  <c r="K154" i="10"/>
  <c r="AI154" i="10"/>
  <c r="L75" i="7"/>
  <c r="I26" i="7"/>
  <c r="AH47" i="10"/>
  <c r="J47" i="10"/>
  <c r="I13" i="7"/>
  <c r="K141" i="10"/>
  <c r="AI141" i="10"/>
  <c r="J129" i="10"/>
  <c r="AH129" i="10"/>
  <c r="L123" i="7"/>
  <c r="AG188" i="10"/>
  <c r="I188" i="10"/>
  <c r="AF165" i="10"/>
  <c r="H165" i="10"/>
  <c r="G110" i="10"/>
  <c r="AE110" i="10"/>
  <c r="AG141" i="10"/>
  <c r="I141" i="10"/>
  <c r="M107" i="7"/>
  <c r="L148" i="7"/>
  <c r="K166" i="7"/>
  <c r="I109" i="10"/>
  <c r="AG109" i="10"/>
  <c r="J154" i="7"/>
  <c r="J82" i="7"/>
  <c r="L185" i="10"/>
  <c r="AJ185" i="10"/>
  <c r="H130" i="7"/>
  <c r="K179" i="10"/>
  <c r="AI179" i="10"/>
  <c r="G14" i="10"/>
  <c r="AE14" i="10"/>
  <c r="J41" i="10"/>
  <c r="AH41" i="10"/>
  <c r="J11" i="7"/>
  <c r="K151" i="7"/>
  <c r="G129" i="7"/>
  <c r="J49" i="10"/>
  <c r="AH49" i="10"/>
  <c r="J22" i="7"/>
  <c r="I105" i="7"/>
  <c r="K133" i="7"/>
  <c r="G138" i="7"/>
  <c r="K158" i="10"/>
  <c r="AI158" i="10"/>
  <c r="G191" i="10"/>
  <c r="AE191" i="10"/>
  <c r="H43" i="7"/>
  <c r="I56" i="10"/>
  <c r="AG56" i="10"/>
  <c r="L36" i="7"/>
  <c r="L20" i="7"/>
  <c r="J128" i="7"/>
  <c r="L96" i="7"/>
  <c r="J93" i="7"/>
  <c r="I115" i="10"/>
  <c r="AG115" i="10"/>
  <c r="J136" i="7"/>
  <c r="G39" i="10"/>
  <c r="AE39" i="10"/>
  <c r="G133" i="7"/>
  <c r="I81" i="7"/>
  <c r="G132" i="7"/>
  <c r="G18" i="7"/>
  <c r="AE147" i="10"/>
  <c r="G147" i="10"/>
  <c r="H124" i="7"/>
  <c r="G136" i="7"/>
  <c r="M92" i="10"/>
  <c r="AK92" i="10"/>
  <c r="K198" i="10"/>
  <c r="AI198" i="10"/>
  <c r="G46" i="7"/>
  <c r="M166" i="7"/>
  <c r="H60" i="7"/>
  <c r="H74" i="7"/>
  <c r="L40" i="7"/>
  <c r="I162" i="10"/>
  <c r="AG162" i="10"/>
  <c r="G155" i="10"/>
  <c r="AE155" i="10"/>
  <c r="H57" i="7"/>
  <c r="G134" i="10"/>
  <c r="AE134" i="10"/>
  <c r="H101" i="10"/>
  <c r="AF101" i="10"/>
  <c r="I148" i="10"/>
  <c r="AG148" i="10"/>
  <c r="G92" i="7"/>
  <c r="I21" i="7"/>
  <c r="J108" i="10"/>
  <c r="AH108" i="10"/>
  <c r="J188" i="10"/>
  <c r="AH188" i="10"/>
  <c r="AF145" i="10"/>
  <c r="H145" i="10"/>
  <c r="H96" i="10"/>
  <c r="AF96" i="10"/>
  <c r="AI39" i="10"/>
  <c r="K39" i="10"/>
  <c r="I151" i="7"/>
  <c r="AI158" i="11"/>
  <c r="K158" i="11"/>
  <c r="G110" i="7"/>
  <c r="K106" i="7"/>
  <c r="H86" i="7"/>
  <c r="J109" i="7"/>
  <c r="H163" i="7"/>
  <c r="I22" i="7"/>
  <c r="AK43" i="11"/>
  <c r="M43" i="11"/>
  <c r="I198" i="10"/>
  <c r="AG198" i="10"/>
  <c r="H95" i="7"/>
  <c r="G81" i="7"/>
  <c r="H41" i="7"/>
  <c r="L145" i="7"/>
  <c r="K146" i="7"/>
  <c r="I84" i="7"/>
  <c r="J132" i="7"/>
  <c r="L125" i="10"/>
  <c r="AJ125" i="10"/>
  <c r="I27" i="7"/>
  <c r="I37" i="7"/>
  <c r="I111" i="7"/>
  <c r="H141" i="7"/>
  <c r="J39" i="7"/>
  <c r="I100" i="10"/>
  <c r="AG100" i="10"/>
  <c r="G29" i="7"/>
  <c r="AJ44" i="10"/>
  <c r="L44" i="10"/>
  <c r="J166" i="7"/>
  <c r="AJ152" i="10"/>
  <c r="L152" i="10"/>
  <c r="AF107" i="10"/>
  <c r="H107" i="10"/>
  <c r="L88" i="7"/>
  <c r="H33" i="7"/>
  <c r="G181" i="10"/>
  <c r="AE181" i="10"/>
  <c r="M155" i="7"/>
  <c r="J36" i="7"/>
  <c r="AK124" i="10"/>
  <c r="M124" i="10"/>
  <c r="L48" i="10"/>
  <c r="AJ48" i="10"/>
  <c r="J60" i="7"/>
  <c r="I125" i="10"/>
  <c r="AG125" i="10"/>
  <c r="G94" i="7"/>
  <c r="H16" i="7"/>
  <c r="L31" i="7"/>
  <c r="H134" i="7"/>
  <c r="I123" i="10"/>
  <c r="AG123" i="10"/>
  <c r="AE103" i="10"/>
  <c r="G103" i="10"/>
  <c r="AE52" i="10"/>
  <c r="G52" i="10"/>
  <c r="K88" i="10"/>
  <c r="AI88" i="10"/>
  <c r="H109" i="7"/>
  <c r="M189" i="10"/>
  <c r="AK189" i="10"/>
  <c r="G126" i="7"/>
  <c r="AK39" i="10"/>
  <c r="M39" i="10"/>
  <c r="K90" i="7"/>
  <c r="M84" i="7"/>
  <c r="K24" i="10"/>
  <c r="AI24" i="10"/>
  <c r="AE122" i="10"/>
  <c r="G122" i="10"/>
  <c r="K46" i="7"/>
  <c r="AI103" i="10"/>
  <c r="K103" i="10"/>
  <c r="K111" i="7"/>
  <c r="J19" i="10"/>
  <c r="AH19" i="10"/>
  <c r="J72" i="7"/>
  <c r="G113" i="7"/>
  <c r="G140" i="7"/>
  <c r="M151" i="7"/>
  <c r="AI188" i="10"/>
  <c r="K188" i="10"/>
  <c r="AJ34" i="10"/>
  <c r="L34" i="10"/>
  <c r="AE48" i="10"/>
  <c r="G48" i="10"/>
  <c r="H91" i="7"/>
  <c r="AJ170" i="10"/>
  <c r="L170" i="10"/>
  <c r="H44" i="10"/>
  <c r="AF44" i="10"/>
  <c r="J71" i="7"/>
  <c r="M121" i="7"/>
  <c r="I102" i="10"/>
  <c r="AG102" i="10"/>
  <c r="L154" i="7"/>
  <c r="L79" i="7"/>
  <c r="G144" i="7"/>
  <c r="I184" i="10"/>
  <c r="AG184" i="10"/>
  <c r="I122" i="10"/>
  <c r="AG122" i="10"/>
  <c r="G74" i="7"/>
  <c r="L141" i="7"/>
  <c r="G107" i="7"/>
  <c r="H155" i="7"/>
  <c r="L30" i="7"/>
  <c r="G21" i="7"/>
  <c r="I28" i="7"/>
  <c r="K104" i="7"/>
  <c r="L135" i="7"/>
  <c r="I140" i="10"/>
  <c r="AG140" i="10"/>
  <c r="J172" i="7"/>
  <c r="G117" i="7"/>
  <c r="M12" i="7"/>
  <c r="AF54" i="12"/>
  <c r="H54" i="12"/>
  <c r="J54" i="12" s="1"/>
  <c r="L54" i="12" s="1"/>
  <c r="J74" i="7"/>
  <c r="I148" i="7"/>
  <c r="AJ8" i="10"/>
  <c r="L8" i="10"/>
  <c r="AE45" i="10"/>
  <c r="G45" i="10"/>
  <c r="AF141" i="10"/>
  <c r="H141" i="10"/>
  <c r="J56" i="7"/>
  <c r="K87" i="7"/>
  <c r="G98" i="7"/>
  <c r="AJ119" i="10"/>
  <c r="L119" i="10"/>
  <c r="I31" i="7"/>
  <c r="K122" i="7"/>
  <c r="L97" i="7"/>
  <c r="G159" i="7"/>
  <c r="L56" i="7"/>
  <c r="AF14" i="10"/>
  <c r="H14" i="10"/>
  <c r="L101" i="7"/>
  <c r="M146" i="10"/>
  <c r="AK146" i="10"/>
  <c r="I134" i="7"/>
  <c r="AF142" i="10"/>
  <c r="H142" i="10"/>
  <c r="G156" i="10"/>
  <c r="AE156" i="10"/>
  <c r="I189" i="10"/>
  <c r="AG189" i="10"/>
  <c r="AJ54" i="12"/>
  <c r="AI87" i="10"/>
  <c r="K87" i="10"/>
  <c r="AJ155" i="10"/>
  <c r="L155" i="10"/>
  <c r="K125" i="7"/>
  <c r="L73" i="7"/>
  <c r="L65" i="7"/>
  <c r="J83" i="7"/>
  <c r="K18" i="7"/>
  <c r="M182" i="11"/>
  <c r="AK182" i="11"/>
  <c r="J75" i="7"/>
  <c r="J161" i="10"/>
  <c r="AH161" i="10"/>
  <c r="K111" i="10"/>
  <c r="AI111" i="10"/>
  <c r="J167" i="10"/>
  <c r="AH167" i="10"/>
  <c r="AH127" i="10"/>
  <c r="J127" i="10"/>
  <c r="M85" i="7"/>
  <c r="H198" i="10"/>
  <c r="AF198" i="10"/>
  <c r="L180" i="10"/>
  <c r="AJ180" i="10"/>
  <c r="K106" i="10"/>
  <c r="AI106" i="10"/>
  <c r="G32" i="7"/>
  <c r="AJ22" i="10"/>
  <c r="L22" i="10"/>
  <c r="G193" i="10"/>
  <c r="AE193" i="10"/>
  <c r="G109" i="7"/>
  <c r="M111" i="10"/>
  <c r="AK111" i="10"/>
  <c r="G89" i="7"/>
  <c r="K32" i="7"/>
  <c r="AI127" i="10"/>
  <c r="K127" i="10"/>
  <c r="M79" i="7"/>
  <c r="AG55" i="10"/>
  <c r="I55" i="10"/>
  <c r="H65" i="7"/>
  <c r="AK147" i="11"/>
  <c r="M147" i="11"/>
  <c r="AJ106" i="10"/>
  <c r="L106" i="10"/>
  <c r="G137" i="10"/>
  <c r="AE137" i="10"/>
  <c r="AI14" i="10"/>
  <c r="K14" i="10"/>
  <c r="H9" i="10"/>
  <c r="AF9" i="10"/>
  <c r="L33" i="10"/>
  <c r="AJ33" i="10"/>
  <c r="G15" i="7"/>
  <c r="H159" i="7"/>
  <c r="G67" i="7"/>
  <c r="AI156" i="10"/>
  <c r="K156" i="10"/>
  <c r="M13" i="10"/>
  <c r="AK13" i="10"/>
  <c r="M50" i="10"/>
  <c r="AK50" i="10"/>
  <c r="I92" i="7"/>
  <c r="G127" i="7"/>
  <c r="J67" i="7"/>
  <c r="L53" i="10"/>
  <c r="AJ53" i="10"/>
  <c r="M124" i="7"/>
  <c r="G149" i="7"/>
  <c r="K117" i="7"/>
  <c r="L166" i="10"/>
  <c r="AJ166" i="10"/>
  <c r="AG22" i="10"/>
  <c r="I22" i="10"/>
  <c r="I14" i="7"/>
  <c r="AF183" i="10"/>
  <c r="H183" i="10"/>
  <c r="L51" i="10"/>
  <c r="AJ51" i="10"/>
  <c r="L90" i="7"/>
  <c r="G192" i="10"/>
  <c r="AE192" i="10"/>
  <c r="M107" i="10"/>
  <c r="AK107" i="10"/>
  <c r="M160" i="7"/>
  <c r="G19" i="7"/>
  <c r="AJ126" i="10"/>
  <c r="L126" i="10"/>
  <c r="AF154" i="10"/>
  <c r="H154" i="10"/>
  <c r="M203" i="11"/>
  <c r="AK203" i="11"/>
  <c r="G102" i="10"/>
  <c r="AE102" i="10"/>
  <c r="AE132" i="10"/>
  <c r="G132" i="10"/>
  <c r="AF170" i="10"/>
  <c r="H170" i="10"/>
  <c r="J116" i="7"/>
  <c r="H30" i="7"/>
  <c r="AI186" i="10"/>
  <c r="K186" i="10"/>
  <c r="M123" i="10"/>
  <c r="AK123" i="10"/>
  <c r="G151" i="7"/>
  <c r="AH115" i="10"/>
  <c r="J115" i="10"/>
  <c r="AE11" i="10"/>
  <c r="G11" i="10"/>
  <c r="I89" i="7"/>
  <c r="G121" i="10"/>
  <c r="AE121" i="10"/>
  <c r="G155" i="7"/>
  <c r="M46" i="11"/>
  <c r="AK46" i="11"/>
  <c r="K60" i="7"/>
  <c r="I9" i="7"/>
  <c r="J79" i="7"/>
  <c r="H50" i="10"/>
  <c r="AF50" i="10"/>
  <c r="AI28" i="11"/>
  <c r="K28" i="11"/>
  <c r="H48" i="10"/>
  <c r="AF48" i="10"/>
  <c r="AG80" i="10"/>
  <c r="I80" i="10"/>
  <c r="J8" i="10"/>
  <c r="AH8" i="10"/>
  <c r="G42" i="7"/>
  <c r="K12" i="7"/>
  <c r="AI20" i="10"/>
  <c r="K20" i="10"/>
  <c r="I10" i="7"/>
  <c r="J118" i="7"/>
  <c r="I141" i="7"/>
  <c r="I163" i="7"/>
  <c r="I164" i="7"/>
  <c r="M143" i="7"/>
  <c r="G172" i="7"/>
  <c r="J165" i="7"/>
  <c r="L100" i="7"/>
  <c r="AJ188" i="10"/>
  <c r="L188" i="10"/>
  <c r="J111" i="7"/>
  <c r="AE165" i="10"/>
  <c r="G165" i="10"/>
  <c r="L161" i="7"/>
  <c r="I116" i="7"/>
  <c r="K125" i="10"/>
  <c r="AI125" i="10"/>
  <c r="AH37" i="10"/>
  <c r="J37" i="10"/>
  <c r="AE123" i="10"/>
  <c r="G123" i="10"/>
  <c r="K45" i="7"/>
  <c r="I152" i="10"/>
  <c r="AG152" i="10"/>
  <c r="K123" i="7"/>
  <c r="I117" i="7"/>
  <c r="G25" i="7"/>
  <c r="K71" i="7"/>
  <c r="AJ164" i="11"/>
  <c r="L164" i="11"/>
  <c r="G161" i="10"/>
  <c r="AE161" i="10"/>
  <c r="H128" i="7"/>
  <c r="G134" i="7"/>
  <c r="J37" i="7"/>
  <c r="K26" i="7"/>
  <c r="K83" i="10"/>
  <c r="AI83" i="10"/>
  <c r="H8" i="7"/>
  <c r="AF138" i="10"/>
  <c r="H138" i="10"/>
  <c r="M36" i="11"/>
  <c r="AK36" i="11"/>
  <c r="AJ154" i="10"/>
  <c r="L154" i="10"/>
  <c r="L187" i="10"/>
  <c r="AJ187" i="10"/>
  <c r="AE98" i="10"/>
  <c r="G98" i="10"/>
  <c r="J95" i="7"/>
  <c r="K42" i="7"/>
  <c r="I177" i="10"/>
  <c r="AG177" i="10"/>
  <c r="G21" i="10"/>
  <c r="AE21" i="10"/>
  <c r="H32" i="7"/>
  <c r="J183" i="10"/>
  <c r="AH183" i="10"/>
  <c r="H12" i="7"/>
  <c r="G176" i="10"/>
  <c r="AE176" i="10"/>
  <c r="G87" i="10"/>
  <c r="AE87" i="10"/>
  <c r="AK185" i="11"/>
  <c r="M185" i="11"/>
  <c r="M88" i="7"/>
  <c r="J88" i="7"/>
  <c r="AE116" i="10"/>
  <c r="G116" i="10"/>
  <c r="K116" i="7"/>
  <c r="G8" i="10"/>
  <c r="AE8" i="10"/>
  <c r="K75" i="7"/>
  <c r="G126" i="10"/>
  <c r="AE126" i="10"/>
  <c r="G62" i="10"/>
  <c r="AE62" i="10"/>
  <c r="M75" i="7"/>
  <c r="K25" i="7"/>
  <c r="H38" i="7"/>
  <c r="L198" i="10"/>
  <c r="AJ198" i="10"/>
  <c r="I126" i="7"/>
  <c r="K40" i="7"/>
  <c r="I129" i="10"/>
  <c r="AG129" i="10"/>
  <c r="J40" i="7"/>
  <c r="J92" i="7"/>
  <c r="J109" i="10"/>
  <c r="AH109" i="10"/>
  <c r="L151" i="10"/>
  <c r="AJ151" i="10"/>
  <c r="J145" i="7"/>
  <c r="H110" i="10"/>
  <c r="AF110" i="10"/>
  <c r="J22" i="10"/>
  <c r="AH22" i="10"/>
  <c r="H100" i="7"/>
  <c r="J128" i="10"/>
  <c r="AH128" i="10"/>
  <c r="K92" i="10"/>
  <c r="AI92" i="10"/>
  <c r="I149" i="10"/>
  <c r="AG149" i="10"/>
  <c r="G76" i="10"/>
  <c r="AE76" i="10"/>
  <c r="L9" i="7"/>
  <c r="I118" i="7"/>
  <c r="AG172" i="10"/>
  <c r="I172" i="10"/>
  <c r="M96" i="10"/>
  <c r="AK96" i="10"/>
  <c r="I128" i="7"/>
  <c r="K101" i="10"/>
  <c r="AI101" i="10"/>
  <c r="AF87" i="10"/>
  <c r="H87" i="10"/>
  <c r="J122" i="7"/>
  <c r="J50" i="7"/>
  <c r="AI132" i="10"/>
  <c r="K132" i="10"/>
  <c r="H105" i="10"/>
  <c r="AF105" i="10"/>
  <c r="M81" i="7"/>
  <c r="K44" i="10"/>
  <c r="AI44" i="10"/>
  <c r="H131" i="7"/>
  <c r="I156" i="7"/>
  <c r="L37" i="7"/>
  <c r="M98" i="7"/>
  <c r="H72" i="10"/>
  <c r="AF72" i="10"/>
  <c r="I98" i="7"/>
  <c r="M39" i="7"/>
  <c r="AE173" i="10"/>
  <c r="G173" i="10"/>
  <c r="K96" i="7"/>
  <c r="I172" i="7"/>
  <c r="M38" i="7"/>
  <c r="K23" i="7"/>
  <c r="M130" i="7"/>
  <c r="M137" i="7"/>
  <c r="L77" i="7"/>
  <c r="M18" i="10"/>
  <c r="AK18" i="10"/>
  <c r="H36" i="7"/>
  <c r="M101" i="7"/>
  <c r="I110" i="7"/>
  <c r="L198" i="11"/>
  <c r="AJ198" i="11"/>
  <c r="H11" i="10"/>
  <c r="AF11" i="10"/>
  <c r="J117" i="7"/>
  <c r="L91" i="7"/>
  <c r="M140" i="10"/>
  <c r="AK140" i="10"/>
  <c r="J130" i="7"/>
  <c r="I191" i="10"/>
  <c r="AG191" i="10"/>
  <c r="AE187" i="10"/>
  <c r="G187" i="10"/>
  <c r="AJ13" i="10"/>
  <c r="L13" i="10"/>
  <c r="J162" i="7"/>
  <c r="M111" i="7"/>
  <c r="K124" i="7"/>
  <c r="L20" i="11"/>
  <c r="AJ20" i="11"/>
  <c r="K156" i="7"/>
  <c r="L151" i="7"/>
  <c r="L10" i="7"/>
  <c r="AE162" i="10"/>
  <c r="G162" i="10"/>
  <c r="AE150" i="10"/>
  <c r="G150" i="10"/>
  <c r="L111" i="7"/>
  <c r="G40" i="10"/>
  <c r="AE40" i="10"/>
  <c r="I30" i="7"/>
  <c r="H162" i="7"/>
  <c r="K135" i="10"/>
  <c r="AI135" i="10"/>
  <c r="AI148" i="10"/>
  <c r="K148" i="10"/>
  <c r="J87" i="10"/>
  <c r="AH87" i="10"/>
  <c r="G106" i="10"/>
  <c r="AE106" i="10"/>
  <c r="AE54" i="12"/>
  <c r="G54" i="12"/>
  <c r="I54" i="12" s="1"/>
  <c r="K54" i="12" s="1"/>
  <c r="M54" i="12" s="1"/>
  <c r="AE149" i="10"/>
  <c r="G149" i="10"/>
  <c r="K172" i="10"/>
  <c r="AI172" i="10"/>
  <c r="G57" i="10"/>
  <c r="AE57" i="10"/>
  <c r="AG43" i="10"/>
  <c r="I43" i="10"/>
  <c r="I103" i="7"/>
  <c r="H144" i="10"/>
  <c r="AF144" i="10"/>
  <c r="I121" i="7"/>
  <c r="AE88" i="10"/>
  <c r="G88" i="10"/>
  <c r="AH106" i="10"/>
  <c r="J106" i="10"/>
  <c r="AH152" i="10"/>
  <c r="J152" i="10"/>
  <c r="L213" i="11"/>
  <c r="AJ213" i="11"/>
  <c r="M69" i="7"/>
  <c r="K103" i="7"/>
  <c r="H173" i="10"/>
  <c r="AF173" i="10"/>
  <c r="G130" i="7"/>
  <c r="H167" i="10"/>
  <c r="AF167" i="10"/>
  <c r="J97" i="7"/>
  <c r="H85" i="7"/>
  <c r="H122" i="10"/>
  <c r="AF122" i="10"/>
  <c r="K159" i="10"/>
  <c r="AI159" i="10"/>
  <c r="J62" i="10"/>
  <c r="AH62" i="10"/>
  <c r="AF121" i="10"/>
  <c r="H121" i="10"/>
  <c r="AF13" i="10"/>
  <c r="H13" i="10"/>
  <c r="AG127" i="10"/>
  <c r="I127" i="10"/>
  <c r="AJ108" i="10"/>
  <c r="L108" i="10"/>
  <c r="J143" i="7"/>
  <c r="G40" i="7"/>
  <c r="G152" i="10"/>
  <c r="AE152" i="10"/>
  <c r="AH33" i="10"/>
  <c r="J33" i="10"/>
  <c r="J156" i="10"/>
  <c r="AH156" i="10"/>
  <c r="G120" i="7"/>
  <c r="M60" i="7"/>
  <c r="I119" i="10"/>
  <c r="AG119" i="10"/>
  <c r="AF43" i="10"/>
  <c r="H43" i="10"/>
  <c r="M36" i="7"/>
  <c r="AK141" i="10"/>
  <c r="M141" i="10"/>
  <c r="L101" i="10"/>
  <c r="AJ101" i="10"/>
  <c r="L69" i="7"/>
  <c r="L46" i="10"/>
  <c r="AJ46" i="10"/>
  <c r="AJ144" i="10"/>
  <c r="L144" i="10"/>
  <c r="J119" i="10"/>
  <c r="AH119" i="10"/>
  <c r="J86" i="7"/>
  <c r="G108" i="7"/>
  <c r="AJ158" i="10"/>
  <c r="L158" i="10"/>
  <c r="AH123" i="10"/>
  <c r="J123" i="10"/>
  <c r="AG171" i="10"/>
  <c r="I171" i="10"/>
  <c r="K142" i="10"/>
  <c r="AI142" i="10"/>
  <c r="AK155" i="10"/>
  <c r="M155" i="10"/>
  <c r="L89" i="7"/>
  <c r="AJ124" i="10"/>
  <c r="L124" i="10"/>
  <c r="J140" i="10"/>
  <c r="AH140" i="10"/>
  <c r="M43" i="7"/>
  <c r="AK156" i="10"/>
  <c r="M156" i="10"/>
  <c r="K34" i="7"/>
  <c r="G28" i="7"/>
  <c r="AJ100" i="10"/>
  <c r="L100" i="10"/>
  <c r="I54" i="7"/>
  <c r="K128" i="10"/>
  <c r="AI128" i="10"/>
  <c r="AG192" i="10"/>
  <c r="I192" i="10"/>
  <c r="AI192" i="10"/>
  <c r="K192" i="10"/>
  <c r="G151" i="10"/>
  <c r="AE151" i="10"/>
  <c r="K98" i="7"/>
  <c r="AH121" i="10"/>
  <c r="J121" i="10"/>
  <c r="AF104" i="10"/>
  <c r="H104" i="10"/>
  <c r="AK99" i="10"/>
  <c r="M99" i="10"/>
  <c r="AK49" i="10"/>
  <c r="M49" i="10"/>
  <c r="L11" i="7"/>
  <c r="AE138" i="10"/>
  <c r="G138" i="10"/>
  <c r="I74" i="7"/>
  <c r="I65" i="7"/>
  <c r="G136" i="10"/>
  <c r="AE136" i="10"/>
  <c r="G76" i="7"/>
  <c r="J41" i="7"/>
  <c r="L123" i="10"/>
  <c r="AJ123" i="10"/>
  <c r="AK154" i="10"/>
  <c r="M154" i="10"/>
  <c r="I32" i="7"/>
  <c r="H166" i="10"/>
  <c r="AF166" i="10"/>
  <c r="AK121" i="10"/>
  <c r="M121" i="10"/>
  <c r="I83" i="7"/>
  <c r="M87" i="7"/>
  <c r="M67" i="7"/>
  <c r="M139" i="10"/>
  <c r="AK139" i="10"/>
  <c r="J38" i="7"/>
  <c r="J103" i="7"/>
  <c r="H189" i="10"/>
  <c r="AF189" i="10"/>
  <c r="G69" i="7"/>
  <c r="AJ111" i="10"/>
  <c r="L111" i="10"/>
  <c r="AG105" i="10"/>
  <c r="I105" i="10"/>
  <c r="G124" i="7"/>
  <c r="H15" i="7"/>
  <c r="M105" i="7"/>
  <c r="I104" i="7"/>
  <c r="AI19" i="10"/>
  <c r="K19" i="10"/>
  <c r="L162" i="7"/>
  <c r="L13" i="7"/>
  <c r="AJ10" i="10"/>
  <c r="L10" i="10"/>
  <c r="J134" i="10"/>
  <c r="AH134" i="10"/>
  <c r="L190" i="10"/>
  <c r="AJ190" i="10"/>
  <c r="J70" i="7"/>
  <c r="M89" i="7"/>
  <c r="AE111" i="10"/>
  <c r="G111" i="10"/>
  <c r="K58" i="7"/>
  <c r="M20" i="7"/>
  <c r="J66" i="7"/>
  <c r="K27" i="7"/>
  <c r="I179" i="10"/>
  <c r="AG179" i="10"/>
  <c r="H177" i="10"/>
  <c r="AF177" i="10"/>
  <c r="J25" i="10"/>
  <c r="AH25" i="10"/>
  <c r="M137" i="10"/>
  <c r="AK137" i="10"/>
  <c r="AK101" i="10"/>
  <c r="M101" i="10"/>
  <c r="AJ61" i="12"/>
  <c r="K88" i="7"/>
  <c r="H49" i="10"/>
  <c r="AF49" i="10"/>
  <c r="AK21" i="10"/>
  <c r="M21" i="10"/>
  <c r="AG92" i="10"/>
  <c r="I92" i="10"/>
  <c r="J138" i="7"/>
  <c r="L142" i="7"/>
  <c r="I15" i="7"/>
  <c r="AF125" i="10"/>
  <c r="H125" i="10"/>
  <c r="M135" i="7"/>
  <c r="H114" i="10"/>
  <c r="AF114" i="10"/>
  <c r="G82" i="7"/>
  <c r="K38" i="7"/>
  <c r="L125" i="7"/>
  <c r="L156" i="10"/>
  <c r="AJ156" i="10"/>
  <c r="H42" i="7"/>
  <c r="G46" i="10"/>
  <c r="AE46" i="10"/>
  <c r="AG14" i="10"/>
  <c r="I14" i="10"/>
  <c r="M103" i="7"/>
  <c r="AG45" i="11"/>
  <c r="I45" i="11"/>
  <c r="G127" i="10"/>
  <c r="AE127" i="10"/>
  <c r="J28" i="7"/>
  <c r="G19" i="10"/>
  <c r="AE19" i="10"/>
  <c r="L18" i="7"/>
  <c r="H138" i="7"/>
  <c r="K107" i="7"/>
  <c r="G72" i="7"/>
  <c r="H103" i="7"/>
  <c r="K177" i="10"/>
  <c r="AI177" i="10"/>
  <c r="J126" i="7"/>
  <c r="AK182" i="10"/>
  <c r="M182" i="10"/>
  <c r="AE92" i="10"/>
  <c r="G92" i="10"/>
  <c r="G108" i="10"/>
  <c r="AE108" i="10"/>
  <c r="L8" i="7"/>
  <c r="H109" i="10"/>
  <c r="AF109" i="10"/>
  <c r="J89" i="7"/>
  <c r="J31" i="7"/>
  <c r="H167" i="7"/>
  <c r="AG187" i="10"/>
  <c r="I187" i="10"/>
  <c r="L133" i="7"/>
  <c r="AI43" i="10"/>
  <c r="K43" i="10"/>
  <c r="L24" i="11"/>
  <c r="AJ24" i="11"/>
  <c r="AE49" i="10"/>
  <c r="G49" i="10"/>
  <c r="AH177" i="10"/>
  <c r="J177" i="10"/>
  <c r="AI76" i="10"/>
  <c r="K76" i="10"/>
  <c r="M141" i="7"/>
  <c r="L78" i="7"/>
  <c r="L25" i="7"/>
  <c r="J136" i="10"/>
  <c r="AH136" i="10"/>
  <c r="AH182" i="10"/>
  <c r="J182" i="10"/>
  <c r="G162" i="7"/>
  <c r="H147" i="10"/>
  <c r="AF147" i="10"/>
  <c r="AH170" i="10"/>
  <c r="J170" i="10"/>
  <c r="AK198" i="10"/>
  <c r="M198" i="10"/>
  <c r="L80" i="7"/>
  <c r="K112" i="7"/>
  <c r="K13" i="7"/>
  <c r="J181" i="10"/>
  <c r="AH181" i="10"/>
  <c r="M130" i="10"/>
  <c r="AK130" i="10"/>
  <c r="J72" i="10"/>
  <c r="AH72" i="10"/>
  <c r="H124" i="10"/>
  <c r="AF124" i="10"/>
  <c r="K91" i="7"/>
  <c r="H94" i="7"/>
  <c r="AE26" i="10"/>
  <c r="G26" i="10"/>
  <c r="AI41" i="10"/>
  <c r="K41" i="10"/>
  <c r="L170" i="7"/>
  <c r="AH171" i="10"/>
  <c r="J171" i="10"/>
  <c r="J175" i="7"/>
  <c r="AJ195" i="10"/>
  <c r="L195" i="10"/>
  <c r="K31" i="7"/>
  <c r="AE105" i="10"/>
  <c r="G105" i="10"/>
  <c r="H9" i="7"/>
  <c r="L106" i="7"/>
  <c r="AF108" i="10"/>
  <c r="H108" i="10"/>
  <c r="H8" i="10"/>
  <c r="AF8" i="10"/>
  <c r="AH24" i="10"/>
  <c r="J24" i="10"/>
  <c r="AH112" i="10"/>
  <c r="J112" i="10"/>
  <c r="K133" i="10"/>
  <c r="AI133" i="10"/>
  <c r="I169" i="7"/>
  <c r="AH61" i="12"/>
  <c r="M28" i="10"/>
  <c r="AK28" i="10"/>
  <c r="L113" i="10"/>
  <c r="AJ113" i="10"/>
  <c r="I165" i="7"/>
  <c r="AH94" i="10"/>
  <c r="J94" i="10"/>
  <c r="AG39" i="10"/>
  <c r="I39" i="10"/>
  <c r="J18" i="7"/>
  <c r="G158" i="10"/>
  <c r="AE158" i="10"/>
  <c r="H62" i="10"/>
  <c r="AF62" i="10"/>
  <c r="J28" i="11"/>
  <c r="AH28" i="11"/>
  <c r="AJ130" i="10"/>
  <c r="L130" i="10"/>
  <c r="AF56" i="10"/>
  <c r="H56" i="10"/>
  <c r="M53" i="10"/>
  <c r="AK53" i="10"/>
  <c r="H123" i="10"/>
  <c r="AF123" i="10"/>
  <c r="I47" i="7"/>
  <c r="L82" i="7"/>
  <c r="H149" i="7"/>
  <c r="I120" i="7"/>
  <c r="AI45" i="10"/>
  <c r="K45" i="10"/>
  <c r="AJ139" i="10"/>
  <c r="L139" i="10"/>
  <c r="K131" i="7"/>
  <c r="I137" i="10"/>
  <c r="AG137" i="10"/>
  <c r="AG181" i="10"/>
  <c r="I181" i="10"/>
  <c r="AG99" i="10"/>
  <c r="I99" i="10"/>
  <c r="J23" i="10"/>
  <c r="AH23" i="10"/>
  <c r="J57" i="10"/>
  <c r="AH57" i="10"/>
  <c r="I124" i="7"/>
  <c r="AG120" i="10"/>
  <c r="I120" i="10"/>
  <c r="M80" i="7"/>
  <c r="L86" i="7"/>
  <c r="H165" i="11"/>
  <c r="AF165" i="11"/>
  <c r="G167" i="7"/>
  <c r="G83" i="7"/>
  <c r="M122" i="7"/>
  <c r="AF47" i="10"/>
  <c r="H47" i="10"/>
  <c r="AJ171" i="10"/>
  <c r="L171" i="10"/>
  <c r="H111" i="10"/>
  <c r="AF111" i="10"/>
  <c r="L179" i="10"/>
  <c r="AJ179" i="10"/>
  <c r="H172" i="7"/>
  <c r="L41" i="7"/>
  <c r="AK102" i="10"/>
  <c r="M102" i="10"/>
  <c r="H120" i="10"/>
  <c r="AF120" i="10"/>
  <c r="M55" i="10"/>
  <c r="AK55" i="10"/>
  <c r="AH190" i="10"/>
  <c r="J190" i="10"/>
  <c r="G123" i="7"/>
  <c r="G125" i="7"/>
  <c r="H24" i="10"/>
  <c r="AF24" i="10"/>
  <c r="L136" i="7"/>
  <c r="I40" i="7"/>
  <c r="I41" i="10"/>
  <c r="AG41" i="10"/>
  <c r="I138" i="10"/>
  <c r="AG138" i="10"/>
  <c r="G182" i="10"/>
  <c r="AE182" i="10"/>
  <c r="L117" i="10"/>
  <c r="AJ117" i="10"/>
  <c r="K28" i="7"/>
  <c r="M145" i="7"/>
  <c r="AI107" i="10"/>
  <c r="K107" i="10"/>
  <c r="L76" i="7"/>
  <c r="L127" i="11"/>
  <c r="AJ127" i="11"/>
  <c r="H126" i="7"/>
  <c r="K67" i="7"/>
  <c r="G41" i="7"/>
  <c r="K10" i="7"/>
  <c r="I132" i="7"/>
  <c r="K113" i="7"/>
  <c r="AG134" i="10"/>
  <c r="I134" i="10"/>
  <c r="K9" i="7"/>
  <c r="J186" i="10"/>
  <c r="AH186" i="10"/>
  <c r="M8" i="7"/>
  <c r="AF95" i="10"/>
  <c r="H95" i="10"/>
  <c r="J159" i="7"/>
  <c r="H140" i="7"/>
  <c r="AH138" i="10"/>
  <c r="J138" i="10"/>
  <c r="K101" i="7"/>
  <c r="K104" i="10"/>
  <c r="AI104" i="10"/>
  <c r="L110" i="7"/>
  <c r="M65" i="7"/>
  <c r="J32" i="7"/>
  <c r="AI166" i="10"/>
  <c r="K166" i="10"/>
  <c r="J110" i="7"/>
  <c r="J29" i="7"/>
  <c r="M119" i="7"/>
  <c r="AI72" i="10"/>
  <c r="K72" i="10"/>
  <c r="AH46" i="10"/>
  <c r="J46" i="10"/>
  <c r="AK45" i="10"/>
  <c r="M45" i="10"/>
  <c r="H72" i="7"/>
  <c r="L85" i="7"/>
  <c r="AH169" i="10"/>
  <c r="J169" i="10"/>
  <c r="H116" i="7"/>
  <c r="G22" i="10"/>
  <c r="AE22" i="10"/>
  <c r="G143" i="7"/>
  <c r="K33" i="10"/>
  <c r="AI33" i="10"/>
  <c r="AE94" i="10"/>
  <c r="G94" i="10"/>
  <c r="H37" i="7"/>
  <c r="AJ118" i="10"/>
  <c r="L118" i="10"/>
  <c r="G52" i="7"/>
  <c r="AI32" i="10"/>
  <c r="K32" i="10"/>
  <c r="L146" i="7"/>
  <c r="AJ128" i="11"/>
  <c r="L128" i="11"/>
  <c r="I106" i="7"/>
  <c r="AJ14" i="10"/>
  <c r="L14" i="10"/>
  <c r="L175" i="7"/>
  <c r="H112" i="7"/>
  <c r="K155" i="7"/>
  <c r="G100" i="7"/>
  <c r="H165" i="7"/>
  <c r="AJ196" i="11"/>
  <c r="L196" i="11"/>
  <c r="I158" i="7"/>
  <c r="L70" i="7"/>
  <c r="I106" i="10"/>
  <c r="AG106" i="10"/>
  <c r="H145" i="7"/>
  <c r="G47" i="7"/>
  <c r="L72" i="7"/>
  <c r="H58" i="7"/>
  <c r="J140" i="7"/>
  <c r="M154" i="7"/>
  <c r="K22" i="10"/>
  <c r="AI22" i="10"/>
  <c r="I138" i="7"/>
  <c r="I119" i="7"/>
  <c r="G101" i="10"/>
  <c r="AE101" i="10"/>
  <c r="AE124" i="10"/>
  <c r="G124" i="10"/>
  <c r="AE109" i="10"/>
  <c r="G109" i="10"/>
  <c r="L193" i="10"/>
  <c r="AJ193" i="10"/>
  <c r="AG142" i="10"/>
  <c r="I142" i="10"/>
  <c r="G8" i="7"/>
  <c r="AH44" i="10"/>
  <c r="J44" i="10"/>
  <c r="AJ182" i="10"/>
  <c r="L182" i="10"/>
  <c r="H164" i="7"/>
  <c r="H56" i="7"/>
  <c r="AJ45" i="10"/>
  <c r="L45" i="10"/>
  <c r="M172" i="7"/>
  <c r="G125" i="10"/>
  <c r="AE125" i="10"/>
  <c r="M117" i="7"/>
  <c r="AI10" i="10"/>
  <c r="K10" i="10"/>
  <c r="I18" i="7"/>
  <c r="L98" i="7"/>
  <c r="M167" i="7"/>
  <c r="K116" i="10"/>
  <c r="AI116" i="10"/>
  <c r="K184" i="10"/>
  <c r="AI184" i="10"/>
  <c r="M21" i="7"/>
  <c r="K16" i="7"/>
  <c r="AI180" i="10"/>
  <c r="K180" i="10"/>
  <c r="AF191" i="10"/>
  <c r="H191" i="10"/>
  <c r="I107" i="7"/>
  <c r="H97" i="7"/>
  <c r="AH178" i="11"/>
  <c r="J178" i="11"/>
  <c r="M149" i="7"/>
  <c r="K110" i="10"/>
  <c r="AI110" i="10"/>
  <c r="I77" i="7"/>
  <c r="AF126" i="10"/>
  <c r="H126" i="10"/>
  <c r="L43" i="7"/>
  <c r="L50" i="10"/>
  <c r="AJ50" i="10"/>
  <c r="I76" i="7"/>
  <c r="AK8" i="10"/>
  <c r="M8" i="10"/>
  <c r="K105" i="10"/>
  <c r="AI105" i="10"/>
  <c r="AE171" i="10"/>
  <c r="G171" i="10"/>
  <c r="I122" i="7"/>
  <c r="G153" i="10"/>
  <c r="AE153" i="10"/>
  <c r="AJ80" i="10"/>
  <c r="L80" i="10"/>
  <c r="I29" i="7"/>
  <c r="H129" i="10"/>
  <c r="AF129" i="10"/>
  <c r="L137" i="10"/>
  <c r="AJ137" i="10"/>
  <c r="I155" i="10"/>
  <c r="AG155" i="10"/>
  <c r="J115" i="7"/>
  <c r="AF102" i="10"/>
  <c r="H102" i="10"/>
  <c r="AH144" i="10"/>
  <c r="J144" i="10"/>
  <c r="I46" i="7"/>
  <c r="M146" i="7"/>
  <c r="G179" i="10"/>
  <c r="AE179" i="10"/>
  <c r="G170" i="7"/>
  <c r="K70" i="7"/>
  <c r="AF37" i="10"/>
  <c r="H37" i="10"/>
  <c r="I100" i="7"/>
  <c r="J158" i="10"/>
  <c r="AH158" i="10"/>
  <c r="M142" i="10"/>
  <c r="AK142" i="10"/>
  <c r="J167" i="7"/>
  <c r="AK110" i="10"/>
  <c r="M110" i="10"/>
  <c r="J192" i="10"/>
  <c r="AH192" i="10"/>
  <c r="M128" i="7"/>
  <c r="AE133" i="10"/>
  <c r="G133" i="10"/>
  <c r="K139" i="10"/>
  <c r="AI139" i="10"/>
  <c r="K132" i="7"/>
  <c r="M213" i="11"/>
  <c r="AK213" i="11"/>
  <c r="G97" i="7"/>
  <c r="M44" i="7"/>
  <c r="K30" i="7"/>
  <c r="M188" i="11"/>
  <c r="AK188" i="11"/>
  <c r="K137" i="10"/>
  <c r="AI137" i="10"/>
  <c r="J150" i="7"/>
  <c r="I78" i="7"/>
  <c r="J148" i="7"/>
  <c r="G91" i="7"/>
  <c r="K44" i="7"/>
  <c r="H127" i="7"/>
  <c r="I103" i="10"/>
  <c r="AG103" i="10"/>
  <c r="AJ40" i="10"/>
  <c r="L40" i="10"/>
  <c r="G59" i="7"/>
  <c r="I147" i="7"/>
  <c r="J51" i="10"/>
  <c r="AH51" i="10"/>
  <c r="J177" i="11"/>
  <c r="AH177" i="11"/>
  <c r="AH14" i="10"/>
  <c r="J14" i="10"/>
  <c r="K20" i="7"/>
  <c r="M163" i="7"/>
  <c r="I112" i="7"/>
  <c r="G85" i="7"/>
  <c r="AE164" i="10"/>
  <c r="G164" i="10"/>
  <c r="L102" i="10"/>
  <c r="AJ102" i="10"/>
  <c r="G96" i="10"/>
  <c r="AE96" i="10"/>
  <c r="K119" i="7"/>
  <c r="K94" i="7"/>
  <c r="H52" i="10"/>
  <c r="AF52" i="10"/>
  <c r="L39" i="7"/>
  <c r="AG112" i="10"/>
  <c r="I112" i="10"/>
  <c r="L105" i="7"/>
  <c r="G70" i="7"/>
  <c r="L47" i="10"/>
  <c r="AJ47" i="10"/>
  <c r="K85" i="7"/>
  <c r="K138" i="10"/>
  <c r="AI138" i="10"/>
  <c r="AF186" i="10"/>
  <c r="H186" i="10"/>
  <c r="AF149" i="10"/>
  <c r="H149" i="10"/>
  <c r="J149" i="10"/>
  <c r="AH149" i="10"/>
  <c r="G146" i="7"/>
  <c r="I23" i="10"/>
  <c r="AG23" i="10"/>
  <c r="G131" i="7"/>
  <c r="G183" i="10"/>
  <c r="AE183" i="10"/>
  <c r="AI191" i="10"/>
  <c r="K191" i="10"/>
  <c r="K72" i="7"/>
  <c r="J10" i="7"/>
  <c r="J19" i="7"/>
  <c r="AF57" i="10"/>
  <c r="H57" i="10"/>
  <c r="I47" i="10"/>
  <c r="AG47" i="10"/>
  <c r="AK148" i="10"/>
  <c r="M148" i="10"/>
  <c r="G79" i="7"/>
  <c r="I97" i="7"/>
  <c r="AI193" i="10"/>
  <c r="K193" i="10"/>
  <c r="K153" i="7"/>
  <c r="M86" i="7"/>
  <c r="AH32" i="10"/>
  <c r="J32" i="10"/>
  <c r="I72" i="7"/>
  <c r="L132" i="7"/>
  <c r="J49" i="7"/>
  <c r="H133" i="7"/>
  <c r="G77" i="7"/>
  <c r="L95" i="10"/>
  <c r="AJ95" i="10"/>
  <c r="J65" i="7"/>
  <c r="H45" i="10"/>
  <c r="AF45" i="10"/>
  <c r="AI50" i="10"/>
  <c r="K50" i="10"/>
  <c r="G147" i="7"/>
  <c r="I20" i="7"/>
  <c r="K143" i="7"/>
  <c r="H98" i="7"/>
  <c r="I93" i="7"/>
  <c r="I8" i="10"/>
  <c r="AG8" i="10"/>
  <c r="L114" i="7"/>
  <c r="AK100" i="10"/>
  <c r="M100" i="10"/>
  <c r="I8" i="7"/>
  <c r="G114" i="7"/>
  <c r="AE18" i="10"/>
  <c r="G18" i="10"/>
  <c r="AE28" i="10"/>
  <c r="G28" i="10"/>
  <c r="J131" i="7"/>
  <c r="H25" i="7"/>
  <c r="I107" i="10"/>
  <c r="AG107" i="10"/>
  <c r="H73" i="7"/>
  <c r="L14" i="7"/>
  <c r="K134" i="7"/>
  <c r="G58" i="7"/>
  <c r="G112" i="7"/>
  <c r="K189" i="10"/>
  <c r="AI189" i="10"/>
  <c r="I166" i="7"/>
  <c r="AJ120" i="10"/>
  <c r="L120" i="10"/>
  <c r="K118" i="7"/>
  <c r="I125" i="7"/>
  <c r="AG154" i="10"/>
  <c r="I154" i="10"/>
  <c r="AK179" i="10"/>
  <c r="M179" i="10"/>
  <c r="I135" i="10"/>
  <c r="AG135" i="10"/>
  <c r="AK195" i="11"/>
  <c r="M195" i="11"/>
  <c r="AF112" i="10"/>
  <c r="H112" i="10"/>
  <c r="H21" i="10"/>
  <c r="AF21" i="10"/>
  <c r="I85" i="7"/>
  <c r="J9" i="7"/>
  <c r="AI170" i="10"/>
  <c r="K170" i="10"/>
  <c r="I19" i="10"/>
  <c r="AG19" i="10"/>
  <c r="AE97" i="10"/>
  <c r="G97" i="10"/>
  <c r="K126" i="7"/>
  <c r="J113" i="10"/>
  <c r="AH113" i="10"/>
  <c r="K19" i="7"/>
  <c r="AJ161" i="10"/>
  <c r="L161" i="10"/>
  <c r="AI175" i="10"/>
  <c r="K175" i="10"/>
  <c r="M109" i="10"/>
  <c r="AK109" i="10"/>
  <c r="L44" i="7"/>
  <c r="AJ41" i="10"/>
  <c r="L41" i="10"/>
  <c r="L38" i="7"/>
  <c r="I108" i="7"/>
  <c r="J44" i="7"/>
  <c r="H156" i="7"/>
  <c r="AE170" i="10"/>
  <c r="G170" i="10"/>
  <c r="AJ192" i="10"/>
  <c r="L192" i="10"/>
  <c r="M132" i="7"/>
  <c r="L96" i="10"/>
  <c r="AJ96" i="10"/>
  <c r="AF150" i="10"/>
  <c r="H150" i="10"/>
  <c r="K29" i="7"/>
  <c r="G30" i="7"/>
  <c r="AG182" i="10"/>
  <c r="I182" i="10"/>
  <c r="H154" i="7"/>
  <c r="H47" i="7"/>
  <c r="J20" i="7"/>
  <c r="G72" i="10"/>
  <c r="AE72" i="10"/>
  <c r="L109" i="7"/>
  <c r="G157" i="7"/>
  <c r="H110" i="7"/>
  <c r="I33" i="10"/>
  <c r="AG33" i="10"/>
  <c r="M11" i="10"/>
  <c r="AK11" i="10"/>
  <c r="L173" i="10"/>
  <c r="AJ173" i="10"/>
  <c r="AH168" i="10"/>
  <c r="J168" i="10"/>
  <c r="G156" i="7"/>
  <c r="AK186" i="10"/>
  <c r="M186" i="10"/>
  <c r="G103" i="7"/>
  <c r="K18" i="10"/>
  <c r="AI18" i="10"/>
  <c r="H146" i="10"/>
  <c r="AF146" i="10"/>
  <c r="K112" i="10"/>
  <c r="AI112" i="10"/>
  <c r="L52" i="7"/>
  <c r="G51" i="10"/>
  <c r="AE51" i="10"/>
  <c r="J102" i="7"/>
  <c r="AF153" i="10"/>
  <c r="H153" i="10"/>
  <c r="I19" i="7"/>
  <c r="J123" i="7"/>
  <c r="G86" i="7"/>
  <c r="AG128" i="10"/>
  <c r="I128" i="10"/>
  <c r="I175" i="10"/>
  <c r="AG175" i="10"/>
  <c r="AK103" i="10"/>
  <c r="M103" i="10"/>
  <c r="K160" i="7"/>
  <c r="AG185" i="10"/>
  <c r="I185" i="10"/>
  <c r="H131" i="10"/>
  <c r="AF131" i="10"/>
  <c r="H89" i="7"/>
  <c r="T151" i="12" a="1"/>
  <c r="Y136" i="12" a="1"/>
  <c r="X137" i="12" a="1"/>
  <c r="V62" i="12" a="1"/>
  <c r="V201" i="12" a="1"/>
  <c r="V112" i="12" a="1"/>
  <c r="T38" i="12" a="1"/>
  <c r="W172" i="12" a="1"/>
  <c r="Z212" i="12" a="1"/>
  <c r="U117" i="12" a="1"/>
  <c r="U143" i="12" a="1"/>
  <c r="W101" i="12" a="1"/>
  <c r="U31" i="13" a="1"/>
  <c r="Z116" i="12" a="1"/>
  <c r="Z119" i="12" a="1"/>
  <c r="X152" i="13" a="1"/>
  <c r="W131" i="12" a="1"/>
  <c r="V103" i="12" a="1"/>
  <c r="Y143" i="12" a="1"/>
  <c r="V31" i="13" a="1"/>
  <c r="W55" i="12" a="1"/>
  <c r="X129" i="12" a="1"/>
  <c r="X147" i="12" a="1"/>
  <c r="Y126" i="13" a="1"/>
  <c r="X59" i="12" a="1"/>
  <c r="W210" i="12" a="1"/>
  <c r="Y183" i="12" a="1"/>
  <c r="T188" i="12" a="1"/>
  <c r="W169" i="12" a="1"/>
  <c r="U202" i="12" a="1"/>
  <c r="X133" i="12" a="1"/>
  <c r="Z149" i="12" a="1"/>
  <c r="Y157" i="12" a="1"/>
  <c r="U165" i="12" a="1"/>
  <c r="X166" i="12" a="1"/>
  <c r="Y148" i="12" a="1"/>
  <c r="T157" i="12" a="1"/>
  <c r="U153" i="12" a="1"/>
  <c r="W149" i="12" a="1"/>
  <c r="Y56" i="12" a="1"/>
  <c r="Z103" i="12" a="1"/>
  <c r="X127" i="12" a="1"/>
  <c r="U180" i="12" a="1"/>
  <c r="U30" i="12" a="1"/>
  <c r="T145" i="12" a="1"/>
  <c r="W59" i="12" a="1"/>
  <c r="X122" i="12" a="1"/>
  <c r="T146" i="12" a="1"/>
  <c r="T209" i="12" a="1"/>
  <c r="Z127" i="12" a="1"/>
  <c r="X10" i="12" a="1"/>
  <c r="W216" i="12" a="1"/>
  <c r="V57" i="12" a="1"/>
  <c r="V158" i="12" a="1"/>
  <c r="V129" i="12" a="1"/>
  <c r="V165" i="12" a="1"/>
  <c r="Y140" i="12" a="1"/>
  <c r="V140" i="12" a="1"/>
  <c r="X114" i="12" a="1"/>
  <c r="V136" i="12" a="1"/>
  <c r="Z162" i="12" a="1"/>
  <c r="W143" i="12" a="1"/>
  <c r="V60" i="12" a="1"/>
  <c r="Z17" i="12" a="1"/>
  <c r="U173" i="12" a="1"/>
  <c r="T13" i="12" a="1"/>
  <c r="Y209" i="12" a="1"/>
  <c r="U155" i="12" a="1"/>
  <c r="T197" i="12" a="1"/>
  <c r="Y169" i="12" a="1"/>
  <c r="U116" i="12" a="1"/>
  <c r="Y17" i="12" a="1"/>
  <c r="Y219" i="13" a="1"/>
  <c r="T170" i="12" a="1"/>
  <c r="Y160" i="12" a="1"/>
  <c r="Z175" i="12" a="1"/>
  <c r="Z56" i="12" a="1"/>
  <c r="Y124" i="12" a="1"/>
  <c r="U198" i="12" a="1"/>
  <c r="U140" i="12" a="1"/>
  <c r="X198" i="12" a="1"/>
  <c r="T56" i="12" a="1"/>
  <c r="U139" i="12" a="1"/>
  <c r="W29" i="12" a="1"/>
  <c r="T177" i="12" a="1"/>
  <c r="V202" i="12" a="1"/>
  <c r="Y200" i="12" a="1"/>
  <c r="T203" i="12" a="1"/>
  <c r="X115" i="12" a="1"/>
  <c r="X38" i="12" a="1"/>
  <c r="T122" i="12" a="1"/>
  <c r="X201" i="12" a="1"/>
  <c r="T172" i="12" a="1"/>
  <c r="U43" i="12" a="1"/>
  <c r="X153" i="12" a="1"/>
  <c r="V126" i="12" a="1"/>
  <c r="Z165" i="12" a="1"/>
  <c r="T23" i="12" a="1"/>
  <c r="Z200" i="13" a="1"/>
  <c r="X196" i="12" a="1"/>
  <c r="Z13" i="12" a="1"/>
  <c r="V196" i="12" a="1"/>
  <c r="U118" i="9" a="1"/>
  <c r="Z109" i="9" a="1"/>
  <c r="W92" i="9" a="1"/>
  <c r="X83" i="9" a="1"/>
  <c r="Z95" i="9" a="1"/>
  <c r="V177" i="9" a="1"/>
  <c r="V119" i="9" a="1"/>
  <c r="T86" i="9" a="1"/>
  <c r="V42" i="9" a="1"/>
  <c r="W18" i="9" a="1"/>
  <c r="Y30" i="9" a="1"/>
  <c r="X75" i="9" a="1"/>
  <c r="X11" i="9" a="1"/>
  <c r="Y173" i="9" a="1"/>
  <c r="Y73" i="9" a="1"/>
  <c r="T173" i="9" a="1"/>
  <c r="U133" i="9" a="1"/>
  <c r="V40" i="9" a="1"/>
  <c r="U121" i="9" a="1"/>
  <c r="X82" i="9" a="1"/>
  <c r="T100" i="9" a="1"/>
  <c r="U150" i="9" a="1"/>
  <c r="U35" i="9" a="1"/>
  <c r="U11" i="9" a="1"/>
  <c r="Z104" i="9" a="1"/>
  <c r="Z129" i="9" a="1"/>
  <c r="U39" i="9" a="1"/>
  <c r="Y150" i="9" a="1"/>
  <c r="X115" i="9" a="1"/>
  <c r="X110" i="9" a="1"/>
  <c r="T98" i="9" a="1"/>
  <c r="T77" i="9" a="1"/>
  <c r="Z34" i="9" a="1"/>
  <c r="V104" i="9" a="1"/>
  <c r="T167" i="9" a="1"/>
  <c r="U83" i="9" a="1"/>
  <c r="Y66" i="9" a="1"/>
  <c r="V141" i="9" a="1"/>
  <c r="X55" i="9" a="1"/>
  <c r="Z105" i="9" a="1"/>
  <c r="W156" i="9" a="1"/>
  <c r="Y63" i="9" a="1"/>
  <c r="U113" i="9" a="1"/>
  <c r="W149" i="9" a="1"/>
  <c r="Y31" i="9" a="1"/>
  <c r="U155" i="9" a="1"/>
  <c r="Z50" i="9" a="1"/>
  <c r="T47" i="9" a="1"/>
  <c r="U45" i="9" a="1"/>
  <c r="V127" i="9" a="1"/>
  <c r="V76" i="9" a="1"/>
  <c r="W28" i="9" a="1"/>
  <c r="U10" i="9" a="1"/>
  <c r="Z83" i="9" a="1"/>
  <c r="T177" i="9" a="1"/>
  <c r="Z78" i="9" a="1"/>
  <c r="Z18" i="9" a="1"/>
  <c r="V92" i="9" a="1"/>
  <c r="T141" i="9" a="1"/>
  <c r="V101" i="9" a="1"/>
  <c r="Z32" i="9" a="1"/>
  <c r="V139" i="9" a="1"/>
  <c r="W95" i="9" a="1"/>
  <c r="T143" i="9" a="1"/>
  <c r="V38" i="9" a="1"/>
  <c r="Z9" i="9" a="1"/>
  <c r="U159" i="9" a="1"/>
  <c r="V61" i="9" a="1"/>
  <c r="X17" i="9" a="1"/>
  <c r="X124" i="9" a="1"/>
  <c r="X47" i="9" a="1"/>
  <c r="W154" i="9" a="1"/>
  <c r="W25" i="9" a="1"/>
  <c r="X84" i="9" a="1"/>
  <c r="U87" i="9" a="1"/>
  <c r="V63" i="9" a="1"/>
  <c r="U157" i="9" a="1"/>
  <c r="W113" i="9" a="1"/>
  <c r="U73" i="9" a="1"/>
  <c r="Y71" i="9" a="1"/>
  <c r="W81" i="9" a="1"/>
  <c r="T114" i="9" a="1"/>
  <c r="T73" i="9" a="1"/>
  <c r="V97" i="9" a="1"/>
  <c r="Z128" i="9" a="1"/>
  <c r="Y95" i="9" a="1"/>
  <c r="T21" i="9" a="1"/>
  <c r="U34" i="9" a="1"/>
  <c r="T162" i="9" a="1"/>
  <c r="W85" i="9" a="1"/>
  <c r="V170" i="9" a="1"/>
  <c r="X127" i="9" a="1"/>
  <c r="W41" i="9" a="1"/>
  <c r="W93" i="9" a="1"/>
  <c r="X81" i="9" a="1"/>
  <c r="X28" i="9" a="1"/>
  <c r="X45" i="9" a="1"/>
  <c r="V163" i="9" a="1"/>
  <c r="V103" i="9" a="1"/>
  <c r="V178" i="9" a="1"/>
  <c r="Z143" i="9" a="1"/>
  <c r="Z106" i="9" a="1"/>
  <c r="Y158" i="9" a="1"/>
  <c r="Y116" i="9" a="1"/>
  <c r="Z75" i="9" a="1"/>
  <c r="Z66" i="9" a="1"/>
  <c r="Z47" i="9" a="1"/>
  <c r="T82" i="9" a="1"/>
  <c r="V36" i="9" a="1"/>
  <c r="Z92" i="9" a="1"/>
  <c r="W108" i="9" a="1"/>
  <c r="V109" i="9" a="1"/>
  <c r="Z94" i="9" a="1"/>
  <c r="W72" i="9" a="1"/>
  <c r="V172" i="9" a="1"/>
  <c r="Y88" i="9" a="1"/>
  <c r="T174" i="9" a="1"/>
  <c r="Y15" i="9" a="1"/>
  <c r="Y142" i="9" a="1"/>
  <c r="X73" i="9" a="1"/>
  <c r="X118" i="9" a="1"/>
  <c r="Z8" i="9" a="1"/>
  <c r="Z71" i="9" a="1"/>
  <c r="W32" i="9" a="1"/>
  <c r="U120" i="9" a="1"/>
  <c r="T105" i="9" a="1"/>
  <c r="Y76" i="9" a="1"/>
  <c r="Y78" i="9" a="1"/>
  <c r="T8" i="9" a="1"/>
  <c r="U61" i="9" a="1"/>
  <c r="Z121" i="9" a="1"/>
  <c r="Z174" i="9" a="1"/>
  <c r="X18" i="9" a="1"/>
  <c r="U102" i="9" a="1"/>
  <c r="V83" i="9" a="1"/>
  <c r="V82" i="9" a="1"/>
  <c r="V126" i="9" a="1"/>
  <c r="V105" i="9" a="1"/>
  <c r="W157" i="9" a="1"/>
  <c r="T91" i="9" a="1"/>
  <c r="X91" i="9" a="1"/>
  <c r="T85" i="9" a="1"/>
  <c r="W54" i="9" a="1"/>
  <c r="V22" i="9" a="1"/>
  <c r="T42" i="9" a="1"/>
  <c r="V173" i="9" a="1"/>
  <c r="V113" i="9" a="1"/>
  <c r="T164" i="9" a="1"/>
  <c r="Y57" i="9" a="1"/>
  <c r="Z46" i="12" a="1"/>
  <c r="U149" i="12" a="1"/>
  <c r="T60" i="12" a="1"/>
  <c r="V13" i="12" a="1"/>
  <c r="T173" i="12" a="1"/>
  <c r="T118" i="12" a="1"/>
  <c r="U152" i="12" a="1"/>
  <c r="W23" i="12" a="1"/>
  <c r="Y49" i="12" a="1"/>
  <c r="V124" i="12" a="1"/>
  <c r="U203" i="12" a="1"/>
  <c r="V32" i="12" a="1"/>
  <c r="T28" i="12" a="1"/>
  <c r="W128" i="12" a="1"/>
  <c r="T129" i="12" a="1"/>
  <c r="Z55" i="12" a="1"/>
  <c r="X134" i="12" a="1"/>
  <c r="U130" i="12" a="1"/>
  <c r="T132" i="12" a="1"/>
  <c r="Z215" i="13" a="1"/>
  <c r="W106" i="12" a="1"/>
  <c r="V132" i="12" a="1"/>
  <c r="V135" i="12" a="1"/>
  <c r="V115" i="12" a="1"/>
  <c r="Z96" i="13" a="1"/>
  <c r="X109" i="12" a="1"/>
  <c r="Z107" i="12" a="1"/>
  <c r="W193" i="12" a="1"/>
  <c r="U60" i="12" a="1"/>
  <c r="W112" i="12" a="1"/>
  <c r="Z106" i="12" a="1"/>
  <c r="V213" i="12" a="1"/>
  <c r="Z197" i="12" a="1"/>
  <c r="Y75" i="13" a="1"/>
  <c r="V127" i="12" a="1"/>
  <c r="V146" i="12" a="1"/>
  <c r="X119" i="12" a="1"/>
  <c r="Y207" i="12" a="1"/>
  <c r="Z40" i="12" a="1"/>
  <c r="U109" i="12" a="1"/>
  <c r="Z31" i="13" a="1"/>
  <c r="W118" i="12" a="1"/>
  <c r="U209" i="12" a="1"/>
  <c r="X169" i="12" a="1"/>
  <c r="T106" i="12" a="1"/>
  <c r="T47" i="12" a="1"/>
  <c r="V131" i="12" a="1"/>
  <c r="Z29" i="12" a="1"/>
  <c r="T39" i="12" a="1"/>
  <c r="X204" i="12" a="1"/>
  <c r="V51" i="12" a="1"/>
  <c r="U212" i="12" a="1"/>
  <c r="Y162" i="12" a="1"/>
  <c r="U213" i="12" a="1"/>
  <c r="Z117" i="12" a="1"/>
  <c r="V122" i="12" a="1"/>
  <c r="W119" i="12" a="1"/>
  <c r="V110" i="12" a="1"/>
  <c r="V137" i="12" a="1"/>
  <c r="W24" i="12" a="1"/>
  <c r="V157" i="12" a="1"/>
  <c r="T175" i="12" a="1"/>
  <c r="U219" i="12" a="1"/>
  <c r="Z150" i="13" a="1"/>
  <c r="Z57" i="12" a="1"/>
  <c r="Z208" i="13" a="1"/>
  <c r="T135" i="12" a="1"/>
  <c r="T184" i="12" a="1"/>
  <c r="Z39" i="13" a="1"/>
  <c r="Z189" i="13" a="1"/>
  <c r="U123" i="12" a="1"/>
  <c r="X50" i="12" a="1"/>
  <c r="Y24" i="13" a="1"/>
  <c r="T166" i="12" a="1"/>
  <c r="U193" i="12" a="1"/>
  <c r="W39" i="12" a="1"/>
  <c r="W133" i="12" a="1"/>
  <c r="Y110" i="12" a="1"/>
  <c r="T155" i="12" a="1"/>
  <c r="V116" i="12" a="1"/>
  <c r="U128" i="12" a="1"/>
  <c r="Z203" i="12" a="1"/>
  <c r="W198" i="12" a="1"/>
  <c r="T30" i="12" a="1"/>
  <c r="W126" i="12" a="1"/>
  <c r="W31" i="13" a="1"/>
  <c r="V109" i="12" a="1"/>
  <c r="Z113" i="12" a="1"/>
  <c r="Y131" i="12" a="1"/>
  <c r="W53" i="12" a="1"/>
  <c r="Y130" i="13" a="1"/>
  <c r="Y213" i="12" a="1"/>
  <c r="W181" i="13" a="1"/>
  <c r="Y88" i="12" a="1"/>
  <c r="W177" i="12" a="1"/>
  <c r="V114" i="12" a="1"/>
  <c r="X155" i="12" a="1"/>
  <c r="X213" i="12" a="1"/>
  <c r="T32" i="12" a="1"/>
  <c r="U126" i="12" a="1"/>
  <c r="Z122" i="12" a="1"/>
  <c r="Y193" i="12" a="1"/>
  <c r="Z114" i="12" a="1"/>
  <c r="W133" i="9" a="1"/>
  <c r="U122" i="9" a="1"/>
  <c r="W50" i="9" a="1"/>
  <c r="Z57" i="9" a="1"/>
  <c r="W84" i="9" a="1"/>
  <c r="W13" i="9" a="1"/>
  <c r="U151" i="9" a="1"/>
  <c r="U106" i="9" a="1"/>
  <c r="X86" i="9" a="1"/>
  <c r="T159" i="9" a="1"/>
  <c r="V150" i="9" a="1"/>
  <c r="Y50" i="9" a="1"/>
  <c r="V149" i="9" a="1"/>
  <c r="W8" i="9" a="1"/>
  <c r="Z39" i="9" a="1"/>
  <c r="W51" i="9" a="1"/>
  <c r="X104" i="9" a="1"/>
  <c r="T132" i="9" a="1"/>
  <c r="V66" i="9" a="1"/>
  <c r="X166" i="9" a="1"/>
  <c r="Y104" i="9" a="1"/>
  <c r="W99" i="9" a="1"/>
  <c r="Z88" i="9" a="1"/>
  <c r="U127" i="9" a="1"/>
  <c r="Z127" i="9" a="1"/>
  <c r="V29" i="9" a="1"/>
  <c r="X173" i="9" a="1"/>
  <c r="T144" i="9" a="1"/>
  <c r="Y101" i="9" a="1"/>
  <c r="T20" i="9" a="1"/>
  <c r="U66" i="9" a="1"/>
  <c r="V158" i="9" a="1"/>
  <c r="U138" i="9" a="1"/>
  <c r="U15" i="9" a="1"/>
  <c r="W137" i="9" a="1"/>
  <c r="V116" i="9" a="1"/>
  <c r="T32" i="9" a="1"/>
  <c r="Z162" i="9" a="1"/>
  <c r="W66" i="9" a="1"/>
  <c r="Y35" i="9" a="1"/>
  <c r="T130" i="9" a="1"/>
  <c r="X116" i="9" a="1"/>
  <c r="T147" i="9" a="1"/>
  <c r="W77" i="9" a="1"/>
  <c r="Y85" i="9" a="1"/>
  <c r="T80" i="9" a="1"/>
  <c r="Y34" i="9" a="1"/>
  <c r="Y141" i="9" a="1"/>
  <c r="Z13" i="9" a="1"/>
  <c r="X92" i="9" a="1"/>
  <c r="X126" i="9" a="1"/>
  <c r="V171" i="9" a="1"/>
  <c r="X128" i="9" a="1"/>
  <c r="Y149" i="9" a="1"/>
  <c r="Z108" i="9" a="1"/>
  <c r="T78" i="9" a="1"/>
  <c r="Y84" i="9" a="1"/>
  <c r="T169" i="9" a="1"/>
  <c r="Y86" i="9" a="1"/>
  <c r="U99" i="9" a="1"/>
  <c r="V175" i="9" a="1"/>
  <c r="T176" i="9" a="1"/>
  <c r="W126" i="9" a="1"/>
  <c r="Y41" i="9" a="1"/>
  <c r="Z44" i="9" a="1"/>
  <c r="Y83" i="9" a="1"/>
  <c r="Y96" i="9" a="1"/>
  <c r="Y10" i="9" a="1"/>
  <c r="X108" i="9" a="1"/>
  <c r="V59" i="9" a="1"/>
  <c r="V80" i="9" a="1"/>
  <c r="Z73" i="9" a="1"/>
  <c r="X136" i="12" a="1"/>
  <c r="W153" i="12" a="1"/>
  <c r="W191" i="12" a="1"/>
  <c r="U186" i="12" a="1"/>
  <c r="X58" i="12" a="1"/>
  <c r="V193" i="12" a="1"/>
  <c r="Z27" i="12" a="1"/>
  <c r="X55" i="12" a="1"/>
  <c r="X172" i="12" a="1"/>
  <c r="W60" i="12" a="1"/>
  <c r="U110" i="12" a="1"/>
  <c r="W32" i="12" a="1"/>
  <c r="Z178" i="12" a="1"/>
  <c r="W13" i="12" a="1"/>
  <c r="T31" i="13" a="1"/>
  <c r="T147" i="12" a="1"/>
  <c r="Y58" i="13" a="1"/>
  <c r="Y91" i="13" a="1"/>
  <c r="X17" i="12" a="1"/>
  <c r="V160" i="12" a="1"/>
  <c r="V56" i="12" a="1"/>
  <c r="U206" i="12" a="1"/>
  <c r="Y155" i="13" a="1"/>
  <c r="T110" i="12" a="1"/>
  <c r="U23" i="12" a="1"/>
  <c r="Y109" i="12" a="1"/>
  <c r="V207" i="12" a="1"/>
  <c r="T134" i="12" a="1"/>
  <c r="Y198" i="12" a="1"/>
  <c r="X174" i="12" a="1"/>
  <c r="U181" i="12" a="1"/>
  <c r="V130" i="12" a="1"/>
  <c r="W26" i="12" a="1"/>
  <c r="Y38" i="12" a="1"/>
  <c r="X113" i="12" a="1"/>
  <c r="U107" i="12" a="1"/>
  <c r="Y150" i="12" a="1"/>
  <c r="Y166" i="12" a="1"/>
  <c r="U101" i="12" a="1"/>
  <c r="X128" i="12" a="1"/>
  <c r="T216" i="12" a="1"/>
  <c r="Y101" i="12" a="1"/>
  <c r="T161" i="12" a="1"/>
  <c r="U151" i="12" a="1"/>
  <c r="U188" i="12" a="1"/>
  <c r="W134" i="12" a="1"/>
  <c r="T46" i="12" a="1"/>
  <c r="V167" i="12" a="1"/>
  <c r="U170" i="12" a="1"/>
  <c r="V50" i="12" a="1"/>
  <c r="W124" i="12" a="1"/>
  <c r="T191" i="12" a="1"/>
  <c r="Z88" i="12" a="1"/>
  <c r="V183" i="12" a="1"/>
  <c r="X173" i="12" a="1"/>
  <c r="Y206" i="12" a="1"/>
  <c r="Z101" i="12" a="1"/>
  <c r="W209" i="12" a="1"/>
  <c r="Y50" i="12" a="1"/>
  <c r="T114" i="12" a="1"/>
  <c r="X209" i="12" a="1"/>
  <c r="V210" i="12" a="1"/>
  <c r="Y201" i="12" a="1"/>
  <c r="Y117" i="12" a="1"/>
  <c r="Y59" i="12" a="1"/>
  <c r="T113" i="12" a="1"/>
  <c r="Z49" i="13" a="1"/>
  <c r="X140" i="12" a="1"/>
  <c r="Y173" i="12" a="1"/>
  <c r="T130" i="12" a="1"/>
  <c r="W27" i="12" a="1"/>
  <c r="T193" i="12" a="1"/>
  <c r="T181" i="12" a="1"/>
  <c r="X191" i="12" a="1"/>
  <c r="U136" i="12" a="1"/>
  <c r="W175" i="12" a="1"/>
  <c r="Y177" i="12" a="1"/>
  <c r="V212" i="12" a="1"/>
  <c r="T152" i="12" a="1"/>
  <c r="X24" i="12" a="1"/>
  <c r="Z153" i="12" a="1"/>
  <c r="Y175" i="12" a="1"/>
  <c r="T101" i="12" a="1"/>
  <c r="W152" i="12" a="1"/>
  <c r="X46" i="12" a="1"/>
  <c r="X149" i="12" a="1"/>
  <c r="Y146" i="12" a="1"/>
  <c r="W28" i="12" a="1"/>
  <c r="U134" i="12" a="1"/>
  <c r="X118" i="12" a="1"/>
  <c r="Z51" i="12" a="1"/>
  <c r="Y18" i="12" a="1"/>
  <c r="W50" i="12" a="1"/>
  <c r="X123" i="12" a="1"/>
  <c r="U145" i="12" a="1"/>
  <c r="Z123" i="12" a="1"/>
  <c r="Y45" i="12" a="1"/>
  <c r="U207" i="12" a="1"/>
  <c r="W38" i="12" a="1"/>
  <c r="V118" i="12" a="1"/>
  <c r="U26" i="12" a="1"/>
  <c r="Y46" i="12" a="1"/>
  <c r="W186" i="12" a="1"/>
  <c r="V206" i="12" a="1"/>
  <c r="V93" i="9" a="1"/>
  <c r="Y18" i="9" a="1"/>
  <c r="W79" i="9" a="1"/>
  <c r="W83" i="9" a="1"/>
  <c r="X147" i="9" a="1"/>
  <c r="Z147" i="9" a="1"/>
  <c r="W105" i="9" a="1"/>
  <c r="U98" i="9" a="1"/>
  <c r="Z119" i="9" a="1"/>
  <c r="X87" i="9" a="1"/>
  <c r="Y156" i="9" a="1"/>
  <c r="W158" i="9" a="1"/>
  <c r="U57" i="9" a="1"/>
  <c r="X97" i="9" a="1"/>
  <c r="U25" i="9" a="1"/>
  <c r="W16" i="9" a="1"/>
  <c r="U14" i="9" a="1"/>
  <c r="Z15" i="9" a="1"/>
  <c r="Y174" i="9" a="1"/>
  <c r="U142" i="9" a="1"/>
  <c r="U42" i="9" a="1"/>
  <c r="U167" i="9" a="1"/>
  <c r="V46" i="9" a="1"/>
  <c r="Z111" i="9" a="1"/>
  <c r="U104" i="9" a="1"/>
  <c r="U50" i="9" a="1"/>
  <c r="Y29" i="9" a="1"/>
  <c r="Z20" i="9" a="1"/>
  <c r="Z82" i="9" a="1"/>
  <c r="U175" i="9" a="1"/>
  <c r="U44" i="9" a="1"/>
  <c r="W123" i="9" a="1"/>
  <c r="T116" i="9" a="1"/>
  <c r="V86" i="9" a="1"/>
  <c r="Y77" i="9" a="1"/>
  <c r="W176" i="9" a="1"/>
  <c r="V107" i="9" a="1"/>
  <c r="V159" i="9" a="1"/>
  <c r="U90" i="9" a="1"/>
  <c r="T155" i="9" a="1"/>
  <c r="Z59" i="9" a="1"/>
  <c r="W139" i="9" a="1"/>
  <c r="V114" i="9" a="1"/>
  <c r="T107" i="9" a="1"/>
  <c r="W60" i="9" a="1"/>
  <c r="U109" i="9" a="1"/>
  <c r="U173" i="9" a="1"/>
  <c r="W103" i="9" a="1"/>
  <c r="U29" i="9" a="1"/>
  <c r="Y59" i="9" a="1"/>
  <c r="U75" i="9" a="1"/>
  <c r="W159" i="9" a="1"/>
  <c r="T25" i="9" a="1"/>
  <c r="U123" i="9" a="1"/>
  <c r="U176" i="9" a="1"/>
  <c r="V95" i="9" a="1"/>
  <c r="V143" i="9" a="1"/>
  <c r="V168" i="9" a="1"/>
  <c r="U21" i="9" a="1"/>
  <c r="W17" i="9" a="1"/>
  <c r="Z30" i="9" a="1"/>
  <c r="U77" i="9" a="1"/>
  <c r="Y134" i="9" a="1"/>
  <c r="Y167" i="9" a="1"/>
  <c r="X172" i="9" a="1"/>
  <c r="U168" i="9" a="1"/>
  <c r="V151" i="9" a="1"/>
  <c r="T122" i="9" a="1"/>
  <c r="V13" i="9" a="1"/>
  <c r="U76" i="9" a="1"/>
  <c r="W46" i="9" a="1"/>
  <c r="T79" i="9" a="1"/>
  <c r="T123" i="9" a="1"/>
  <c r="W151" i="9" a="1"/>
  <c r="Y172" i="9" a="1"/>
  <c r="W164" i="9" a="1"/>
  <c r="Y170" i="9" a="1"/>
  <c r="X113" i="9" a="1"/>
  <c r="T18" i="9" a="1"/>
  <c r="U129" i="9" a="1"/>
  <c r="T119" i="9" a="1"/>
  <c r="V133" i="9" a="1"/>
  <c r="Y163" i="9" a="1"/>
  <c r="W106" i="9" a="1"/>
  <c r="Z107" i="9" a="1"/>
  <c r="X143" i="9" a="1"/>
  <c r="X61" i="9" a="1"/>
  <c r="U68" i="9" a="1"/>
  <c r="U16" i="9" a="1"/>
  <c r="X23" i="9" a="1"/>
  <c r="W109" i="9" a="1"/>
  <c r="X148" i="9" a="1"/>
  <c r="U92" i="9" a="1"/>
  <c r="U110" i="9" a="1"/>
  <c r="Y113" i="9" a="1"/>
  <c r="V39" i="9" a="1"/>
  <c r="T125" i="9" a="1"/>
  <c r="V25" i="9" a="1"/>
  <c r="Z175" i="9" a="1"/>
  <c r="X107" i="9" a="1"/>
  <c r="Y32" i="9" a="1"/>
  <c r="W87" i="9" a="1"/>
  <c r="X164" i="9" a="1"/>
  <c r="Y162" i="9" a="1"/>
  <c r="U134" i="9" a="1"/>
  <c r="Y93" i="9" a="1"/>
  <c r="W89" i="9" a="1"/>
  <c r="Z91" i="9" a="1"/>
  <c r="T36" i="9" a="1"/>
  <c r="Z85" i="9" a="1"/>
  <c r="T131" i="9" a="1"/>
  <c r="T156" i="9" a="1"/>
  <c r="V16" i="9" a="1"/>
  <c r="V10" i="9" a="1"/>
  <c r="Y105" i="9" a="1"/>
  <c r="Y168" i="9" a="1"/>
  <c r="V121" i="9" a="1"/>
  <c r="X29" i="9" a="1"/>
  <c r="W100" i="9" a="1"/>
  <c r="U36" i="9" a="1"/>
  <c r="U43" i="9" a="1"/>
  <c r="U105" i="9" a="1"/>
  <c r="Z87" i="9" a="1"/>
  <c r="Z43" i="9" a="1"/>
  <c r="V115" i="9" a="1"/>
  <c r="V108" i="9" a="1"/>
  <c r="W102" i="9" a="1"/>
  <c r="Y94" i="9" a="1"/>
  <c r="W15" i="9" a="1"/>
  <c r="T128" i="9" a="1"/>
  <c r="T196" i="12" a="1"/>
  <c r="X43" i="12" a="1"/>
  <c r="Y62" i="12" a="1"/>
  <c r="T162" i="12" a="1"/>
  <c r="V23" i="12" a="1"/>
  <c r="Z160" i="12" a="1"/>
  <c r="Z144" i="13" a="1"/>
  <c r="X188" i="12" a="1"/>
  <c r="Z169" i="12" a="1"/>
  <c r="W200" i="12" a="1"/>
  <c r="Z18" i="13" a="1"/>
  <c r="V30" i="12" a="1"/>
  <c r="W40" i="12" a="1"/>
  <c r="T133" i="12" a="1"/>
  <c r="U133" i="12" a="1"/>
  <c r="Y123" i="12" a="1"/>
  <c r="W123" i="12" a="1"/>
  <c r="Z151" i="12" a="1"/>
  <c r="T49" i="12" a="1"/>
  <c r="Z166" i="12" a="1"/>
  <c r="Y185" i="12" a="1"/>
  <c r="U146" i="12" a="1"/>
  <c r="Y107" i="12" a="1"/>
  <c r="V26" i="12" a="1"/>
  <c r="Z62" i="12" a="1"/>
  <c r="X146" i="12" a="1"/>
  <c r="Y103" i="12" a="1"/>
  <c r="Y60" i="12" a="1"/>
  <c r="W107" i="12" a="1"/>
  <c r="V29" i="12" a="1"/>
  <c r="W116" i="12" a="1"/>
  <c r="V53" i="12" a="1"/>
  <c r="Y158" i="12" a="1"/>
  <c r="Z143" i="12" a="1"/>
  <c r="Z189" i="12" a="1"/>
  <c r="V142" i="12" a="1"/>
  <c r="X167" i="12" a="1"/>
  <c r="W213" i="12" a="1"/>
  <c r="W51" i="12" a="1"/>
  <c r="T128" i="12" a="1"/>
  <c r="W58" i="12" a="1"/>
  <c r="U174" i="12" a="1"/>
  <c r="Z213" i="12" a="1"/>
  <c r="T219" i="12" a="1"/>
  <c r="V17" i="12" a="1"/>
  <c r="Z38" i="13" a="1"/>
  <c r="U32" i="12" a="1"/>
  <c r="U211" i="12" a="1"/>
  <c r="W30" i="12" a="1"/>
  <c r="W197" i="12" a="1"/>
  <c r="T211" i="12" a="1"/>
  <c r="U131" i="12" a="1"/>
  <c r="V180" i="12" a="1"/>
  <c r="Y147" i="13" a="1"/>
  <c r="Y114" i="12" a="1"/>
  <c r="X158" i="12" a="1"/>
  <c r="X200" i="12" a="1"/>
  <c r="X219" i="12" a="1"/>
  <c r="U161" i="12" a="1"/>
  <c r="Y170" i="12" a="1"/>
  <c r="T58" i="12" a="1"/>
  <c r="Y40" i="12" a="1"/>
  <c r="Y8" i="12" a="1"/>
  <c r="X117" i="12" a="1"/>
  <c r="T153" i="12" a="1"/>
  <c r="V27" i="12" a="1"/>
  <c r="T148" i="12" a="1"/>
  <c r="U57" i="12" a="1"/>
  <c r="W43" i="12" a="1"/>
  <c r="Y208" i="12" a="1"/>
  <c r="T8" i="12" a="1"/>
  <c r="X101" i="12" a="1"/>
  <c r="Z23" i="12" a="1"/>
  <c r="T167" i="12" a="1"/>
  <c r="T62" i="12" a="1"/>
  <c r="X178" i="12" a="1"/>
  <c r="V133" i="12" a="1"/>
  <c r="W137" i="12" a="1"/>
  <c r="X212" i="12" a="1"/>
  <c r="Y137" i="12" a="1"/>
  <c r="Z112" i="12" a="1"/>
  <c r="T53" i="12" a="1"/>
  <c r="T119" i="12" a="1"/>
  <c r="W203" i="12" a="1"/>
  <c r="W190" i="12" a="1"/>
  <c r="Z59" i="12" a="1"/>
  <c r="W62" i="12" a="1"/>
  <c r="Z60" i="12" a="1"/>
  <c r="Y129" i="13" a="1"/>
  <c r="W188" i="12" a="1"/>
  <c r="Y201" i="13" a="1"/>
  <c r="Y203" i="12" a="1"/>
  <c r="U142" i="12" a="1"/>
  <c r="Y153" i="12" a="1"/>
  <c r="W212" i="12" a="1"/>
  <c r="W180" i="13" a="1"/>
  <c r="U166" i="12" a="1"/>
  <c r="Y106" i="12" a="1"/>
  <c r="X210" i="12" a="1"/>
  <c r="X189" i="12" a="1"/>
  <c r="T189" i="12" a="1"/>
  <c r="Z207" i="12" a="1"/>
  <c r="U147" i="12" a="1"/>
  <c r="X177" i="9" a="1"/>
  <c r="T59" i="9" a="1"/>
  <c r="T170" i="9" a="1"/>
  <c r="W168" i="9" a="1"/>
  <c r="Y175" i="9" a="1"/>
  <c r="Z36" i="9" a="1"/>
  <c r="Y157" i="9" a="1"/>
  <c r="W177" i="9" a="1"/>
  <c r="X44" i="9" a="1"/>
  <c r="Y165" i="9" a="1"/>
  <c r="V176" i="9" a="1"/>
  <c r="X178" i="9" a="1"/>
  <c r="Y39" i="9" a="1"/>
  <c r="W170" i="9" a="1"/>
  <c r="T50" i="9" a="1"/>
  <c r="U111" i="9" a="1"/>
  <c r="X71" i="9" a="1"/>
  <c r="V50" i="9" a="1"/>
  <c r="X41" i="9" a="1"/>
  <c r="W125" i="9" a="1"/>
  <c r="T160" i="9" a="1"/>
  <c r="U93" i="9" a="1"/>
  <c r="T101" i="9" a="1"/>
  <c r="Y123" i="9" a="1"/>
  <c r="Y154" i="9" a="1"/>
  <c r="Z169" i="9" a="1"/>
  <c r="V167" i="9" a="1"/>
  <c r="T10" i="9" a="1"/>
  <c r="Z89" i="9" a="1"/>
  <c r="W163" i="9" a="1"/>
  <c r="Y127" i="9" a="1"/>
  <c r="W11" i="9" a="1"/>
  <c r="W24" i="9" a="1"/>
  <c r="Y40" i="9" a="1"/>
  <c r="W98" i="9" a="1"/>
  <c r="T139" i="9" a="1"/>
  <c r="U80" i="9" a="1"/>
  <c r="U62" i="9" a="1"/>
  <c r="T97" i="9" a="1"/>
  <c r="W114" i="9" a="1"/>
  <c r="Y152" i="9" a="1"/>
  <c r="U148" i="9" a="1"/>
  <c r="W40" i="9" a="1"/>
  <c r="U140" i="9" a="1"/>
  <c r="Z158" i="9" a="1"/>
  <c r="U96" i="9" a="1"/>
  <c r="Z125" i="9" a="1"/>
  <c r="T151" i="9" a="1"/>
  <c r="Y148" i="9" a="1"/>
  <c r="T23" i="9" a="1"/>
  <c r="T103" i="9" a="1"/>
  <c r="Y102" i="9" a="1"/>
  <c r="Y106" i="9" a="1"/>
  <c r="V17" i="9" a="1"/>
  <c r="T88" i="9" a="1"/>
  <c r="U46" i="9" a="1"/>
  <c r="Y20" i="9" a="1"/>
  <c r="U108" i="9" a="1"/>
  <c r="W94" i="9" a="1"/>
  <c r="Y139" i="9" a="1"/>
  <c r="Y28" i="9" a="1"/>
  <c r="X117" i="9" a="1"/>
  <c r="W181" i="9" a="1"/>
  <c r="U9" i="9" a="1"/>
  <c r="V124" i="9" a="1"/>
  <c r="X9" i="9" a="1"/>
  <c r="Y91" i="9" a="1"/>
  <c r="U117" i="9" a="1"/>
  <c r="U152" i="9" a="1"/>
  <c r="V123" i="9" a="1"/>
  <c r="V20" i="9" a="1"/>
  <c r="Z156" i="9" a="1"/>
  <c r="X76" i="9" a="1"/>
  <c r="Y145" i="12" a="1"/>
  <c r="U196" i="12" a="1"/>
  <c r="W130" i="12" a="1"/>
  <c r="T57" i="12" a="1"/>
  <c r="T156" i="12" a="1"/>
  <c r="X160" i="12" a="1"/>
  <c r="Z53" i="12" a="1"/>
  <c r="V128" i="12" a="1"/>
  <c r="U177" i="12" a="1"/>
  <c r="V156" i="12" a="1"/>
  <c r="U150" i="12" a="1"/>
  <c r="U178" i="12" a="1"/>
  <c r="Y118" i="12" a="1"/>
  <c r="Y186" i="12" a="1"/>
  <c r="U127" i="12" a="1"/>
  <c r="V161" i="12" a="1"/>
  <c r="X170" i="12" a="1"/>
  <c r="Y191" i="12" a="1"/>
  <c r="Z10" i="12" a="1"/>
  <c r="V216" i="12" a="1"/>
  <c r="W142" i="12" a="1"/>
  <c r="V149" i="12" a="1"/>
  <c r="W10" i="12" a="1"/>
  <c r="T198" i="12" a="1"/>
  <c r="X30" i="13" a="1"/>
  <c r="X56" i="12" a="1"/>
  <c r="Z142" i="12" a="1"/>
  <c r="X60" i="12" a="1"/>
  <c r="W115" i="12" a="1"/>
  <c r="T158" i="12" a="1"/>
  <c r="V45" i="12" a="1"/>
  <c r="W114" i="12" a="1"/>
  <c r="V186" i="12" a="1"/>
  <c r="W136" i="12" a="1"/>
  <c r="W167" i="12" a="1"/>
  <c r="Z131" i="12" a="1"/>
  <c r="U114" i="12" a="1"/>
  <c r="U216" i="12" a="1"/>
  <c r="W173" i="12" a="1"/>
  <c r="U148" i="12" a="1"/>
  <c r="Y115" i="13" a="1"/>
  <c r="U24" i="12" a="1"/>
  <c r="U182" i="12" a="1"/>
  <c r="T210" i="12" a="1"/>
  <c r="V184" i="12" a="1"/>
  <c r="X40" i="12" a="1"/>
  <c r="X132" i="12" a="1"/>
  <c r="X103" i="12" a="1"/>
  <c r="X197" i="12" a="1"/>
  <c r="T115" i="12" a="1"/>
  <c r="Z211" i="12" a="1"/>
  <c r="T127" i="12" a="1"/>
  <c r="W146" i="12" a="1"/>
  <c r="Y13" i="12" a="1"/>
  <c r="W206" i="12" a="1"/>
  <c r="U132" i="12" a="1"/>
  <c r="V107" i="12" a="1"/>
  <c r="Z188" i="12" a="1"/>
  <c r="Y23" i="12" a="1"/>
  <c r="W145" i="12" a="1"/>
  <c r="T18" i="12" a="1"/>
  <c r="V181" i="12" a="1"/>
  <c r="U118" i="12" a="1"/>
  <c r="Z210" i="12" a="1"/>
  <c r="T55" i="12" a="1"/>
  <c r="T51" i="12" a="1"/>
  <c r="Y174" i="12" a="1"/>
  <c r="Y27" i="12" a="1"/>
  <c r="X18" i="12" a="1"/>
  <c r="U204" i="12" a="1"/>
  <c r="U189" i="12" a="1"/>
  <c r="X31" i="13" a="1"/>
  <c r="T137" i="12" a="1"/>
  <c r="T108" i="12" a="1"/>
  <c r="T142" i="12" a="1"/>
  <c r="V166" i="12" a="1"/>
  <c r="Y203" i="13" a="1"/>
  <c r="T45" i="12" a="1"/>
  <c r="V49" i="12" a="1"/>
  <c r="U135" i="12" a="1"/>
  <c r="U49" i="12" a="1"/>
  <c r="V190" i="12" a="1"/>
  <c r="T169" i="12" a="1"/>
  <c r="Z173" i="12" a="1"/>
  <c r="W150" i="12" a="1"/>
  <c r="V18" i="12" a="1"/>
  <c r="U122" i="12" a="1"/>
  <c r="W189" i="12" a="1"/>
  <c r="Y216" i="12" a="1"/>
  <c r="Z32" i="12" a="1"/>
  <c r="U137" i="12" a="1"/>
  <c r="V134" i="12" a="1"/>
  <c r="W211" i="12" a="1"/>
  <c r="V150" i="12" a="1"/>
  <c r="T27" i="12" a="1"/>
  <c r="V117" i="12" a="1"/>
  <c r="Y51" i="12" a="1"/>
  <c r="Y57" i="12" a="1"/>
  <c r="V174" i="12" a="1"/>
  <c r="T149" i="12" a="1"/>
  <c r="W18" i="12" a="1"/>
  <c r="W166" i="12" a="1"/>
  <c r="U51" i="12" a="1"/>
  <c r="Y134" i="12" a="1"/>
  <c r="V24" i="12" a="1"/>
  <c r="Y212" i="12" a="1"/>
  <c r="X23" i="12" a="1"/>
  <c r="T172" i="9" a="1"/>
  <c r="U53" i="9" a="1"/>
  <c r="W112" i="9" a="1"/>
  <c r="Y122" i="9" a="1"/>
  <c r="X59" i="9" a="1"/>
  <c r="W75" i="9" a="1"/>
  <c r="W90" i="9" a="1"/>
  <c r="Z41" i="9" a="1"/>
  <c r="U23" i="9" a="1"/>
  <c r="V96" i="9" a="1"/>
  <c r="T84" i="9" a="1"/>
  <c r="W47" i="9" a="1"/>
  <c r="T49" i="9" a="1"/>
  <c r="W111" i="9" a="1"/>
  <c r="W124" i="9" a="1"/>
  <c r="Y177" i="9" a="1"/>
  <c r="X176" i="9" a="1"/>
  <c r="V106" i="9" a="1"/>
  <c r="X125" i="9" a="1"/>
  <c r="Y121" i="9" a="1"/>
  <c r="W110" i="9" a="1"/>
  <c r="V164" i="9" a="1"/>
  <c r="T168" i="9" a="1"/>
  <c r="T40" i="9" a="1"/>
  <c r="X56" i="9" a="1"/>
  <c r="T38" i="9" a="1"/>
  <c r="Y112" i="9" a="1"/>
  <c r="V147" i="9" a="1"/>
  <c r="T157" i="9" a="1"/>
  <c r="U51" i="9" a="1"/>
  <c r="W59" i="9" a="1"/>
  <c r="W34" i="9" a="1"/>
  <c r="W19" i="9" a="1"/>
  <c r="U38" i="9" a="1"/>
  <c r="Y119" i="9" a="1"/>
  <c r="V43" i="9" a="1"/>
  <c r="U154" i="9" a="1"/>
  <c r="Z142" i="9" a="1"/>
  <c r="V57" i="9" a="1"/>
  <c r="Y128" i="9" a="1"/>
  <c r="U59" i="9" a="1"/>
  <c r="Y109" i="9" a="1"/>
  <c r="U22" i="9" a="1"/>
  <c r="Y132" i="9" a="1"/>
  <c r="X141" i="9" a="1"/>
  <c r="T22" i="9" a="1"/>
  <c r="Y89" i="9" a="1"/>
  <c r="V49" i="9" a="1"/>
  <c r="Y80" i="9" a="1"/>
  <c r="Y130" i="9" a="1"/>
  <c r="T95" i="9" a="1"/>
  <c r="Y97" i="9" a="1"/>
  <c r="Z77" i="9" a="1"/>
  <c r="X98" i="9" a="1"/>
  <c r="T149" i="9" a="1"/>
  <c r="V131" i="9" a="1"/>
  <c r="U181" i="9" a="1"/>
  <c r="V181" i="9" a="1"/>
  <c r="X19" i="9" a="1"/>
  <c r="U30" i="9" a="1"/>
  <c r="Z130" i="9" a="1"/>
  <c r="V81" i="9" a="1"/>
  <c r="Z31" i="9" a="1"/>
  <c r="X168" i="9" a="1"/>
  <c r="X157" i="9" a="1"/>
  <c r="U24" i="9" a="1"/>
  <c r="X160" i="9" a="1"/>
  <c r="Y143" i="9" a="1"/>
  <c r="T37" i="9" a="1"/>
  <c r="T44" i="9" a="1"/>
  <c r="U86" i="9" a="1"/>
  <c r="Z80" i="9" a="1"/>
  <c r="Y166" i="9" a="1"/>
  <c r="W118" i="9" a="1"/>
  <c r="Z102" i="9" a="1"/>
  <c r="W23" i="9" a="1"/>
  <c r="Y120" i="9" a="1"/>
  <c r="U89" i="9" a="1"/>
  <c r="W128" i="9" a="1"/>
  <c r="T152" i="9" a="1"/>
  <c r="U97" i="9" a="1"/>
  <c r="V174" i="9" a="1"/>
  <c r="U165" i="9" a="1"/>
  <c r="U107" i="9" a="1"/>
  <c r="V162" i="9" a="1"/>
  <c r="T11" i="9" a="1"/>
  <c r="T35" i="9" a="1"/>
  <c r="X132" i="9" a="1"/>
  <c r="U137" i="9" a="1"/>
  <c r="V99" i="9" a="1"/>
  <c r="T165" i="9" a="1"/>
  <c r="V79" i="9" a="1"/>
  <c r="Y118" i="9" a="1"/>
  <c r="Z139" i="9" a="1"/>
  <c r="V69" i="9" a="1"/>
  <c r="T14" i="9" a="1"/>
  <c r="V85" i="9" a="1"/>
  <c r="X42" i="9" a="1"/>
  <c r="T43" i="9" a="1"/>
  <c r="V136" i="9" a="1"/>
  <c r="T16" i="9" a="1"/>
  <c r="Z114" i="9" a="1"/>
  <c r="Y159" i="9" a="1"/>
  <c r="T66" i="9" a="1"/>
  <c r="W148" i="9" a="1"/>
  <c r="Y171" i="9" a="1"/>
  <c r="V77" i="9" a="1"/>
  <c r="X169" i="9" a="1"/>
  <c r="V110" i="9" a="1"/>
  <c r="X129" i="9" a="1"/>
  <c r="X20" i="9" a="1"/>
  <c r="T94" i="9" a="1"/>
  <c r="T17" i="9" a="1"/>
  <c r="W73" i="9" a="1"/>
  <c r="X121" i="9" a="1"/>
  <c r="V94" i="9" a="1"/>
  <c r="X66" i="9" a="1"/>
  <c r="T46" i="9" a="1"/>
  <c r="W122" i="9" a="1"/>
  <c r="Z150" i="9" a="1"/>
  <c r="V120" i="9" a="1"/>
  <c r="X50" i="9" a="1"/>
  <c r="T28" i="9" a="1"/>
  <c r="U132" i="9" a="1"/>
  <c r="X46" i="9" a="1"/>
  <c r="X120" i="9" a="1"/>
  <c r="W45" i="9" a="1"/>
  <c r="W152" i="9" a="1"/>
  <c r="Y9" i="9" a="1"/>
  <c r="V132" i="9" a="1"/>
  <c r="W55" i="9" a="1"/>
  <c r="Z103" i="9" a="1"/>
  <c r="X25" i="9" a="1"/>
  <c r="V34" i="9" a="1"/>
  <c r="U91" i="9" a="1"/>
  <c r="W150" i="9" a="1"/>
  <c r="Y75" i="9" a="1"/>
  <c r="W138" i="9" a="1"/>
  <c r="X38" i="9" a="1"/>
  <c r="X103" i="9" a="1"/>
  <c r="V71" i="9" a="1"/>
  <c r="T75" i="9" a="1"/>
  <c r="U17" i="9" a="1"/>
  <c r="Y169" i="9" a="1"/>
  <c r="X63" i="9" a="1"/>
  <c r="Y138" i="9" a="1"/>
  <c r="Z126" i="9" a="1"/>
  <c r="T129" i="9" a="1"/>
  <c r="X31" i="9" a="1"/>
  <c r="X10" i="9" a="1"/>
  <c r="W166" i="9" a="1"/>
  <c r="T150" i="9" a="1"/>
  <c r="W147" i="9" a="1"/>
  <c r="Z178" i="9" a="1"/>
  <c r="Y47" i="9" a="1"/>
  <c r="V51" i="9" a="1"/>
  <c r="U191" i="12" a="1"/>
  <c r="Z108" i="12" a="1"/>
  <c r="T201" i="12" a="1"/>
  <c r="W184" i="12" a="1"/>
  <c r="T10" i="12" a="1"/>
  <c r="X162" i="12" a="1"/>
  <c r="U45" i="12" a="1"/>
  <c r="X107" i="12" a="1"/>
  <c r="X157" i="12" a="1"/>
  <c r="Z177" i="12" a="1"/>
  <c r="U38" i="12" a="1"/>
  <c r="W132" i="12" a="1"/>
  <c r="W178" i="12" a="1"/>
  <c r="X208" i="12" a="1"/>
  <c r="X13" i="12" a="1"/>
  <c r="V139" i="12" a="1"/>
  <c r="V197" i="12" a="1"/>
  <c r="Z206" i="12" a="1"/>
  <c r="Y32" i="12" a="1"/>
  <c r="U175" i="12" a="1"/>
  <c r="W139" i="12" a="1"/>
  <c r="W165" i="12" a="1"/>
  <c r="U103" i="12" a="1"/>
  <c r="V172" i="12" a="1"/>
  <c r="U183" i="12" a="1"/>
  <c r="X190" i="12" a="1"/>
  <c r="X110" i="12" a="1"/>
  <c r="W183" i="12" a="1"/>
  <c r="U201" i="12" a="1"/>
  <c r="V175" i="12" a="1"/>
  <c r="V40" i="12" a="1"/>
  <c r="W113" i="12" a="1"/>
  <c r="V43" i="12" a="1"/>
  <c r="Z50" i="12" a="1"/>
  <c r="X53" i="12" a="1"/>
  <c r="X145" i="12" a="1"/>
  <c r="W45" i="12" a="1"/>
  <c r="W49" i="12" a="1"/>
  <c r="X211" i="12" a="1"/>
  <c r="W148" i="12" a="1"/>
  <c r="W147" i="12" a="1"/>
  <c r="X32" i="12" a="1"/>
  <c r="X26" i="12" a="1"/>
  <c r="W64" i="13" a="1"/>
  <c r="T109" i="12" a="1"/>
  <c r="Y43" i="12" a="1"/>
  <c r="Y196" i="12" a="1"/>
  <c r="U28" i="12" a="1"/>
  <c r="V108" i="12" a="1"/>
  <c r="U47" i="12" a="1"/>
  <c r="Z133" i="12" a="1"/>
  <c r="W201" i="12" a="1"/>
  <c r="Y188" i="12" a="1"/>
  <c r="X131" i="12" a="1"/>
  <c r="U39" i="12" a="1"/>
  <c r="W158" i="12" a="1"/>
  <c r="X135" i="12" a="1"/>
  <c r="U184" i="12" a="1"/>
  <c r="W56" i="12" a="1"/>
  <c r="T150" i="12" a="1"/>
  <c r="Z45" i="13" a="1"/>
  <c r="Z139" i="12" a="1"/>
  <c r="X29" i="12" a="1"/>
  <c r="U50" i="12" a="1"/>
  <c r="Y133" i="12" a="1"/>
  <c r="W180" i="12" a="1"/>
  <c r="Z124" i="12" a="1"/>
  <c r="Y39" i="12" a="1"/>
  <c r="Z118" i="12" a="1"/>
  <c r="Z137" i="12" a="1"/>
  <c r="W8" i="12" a="1"/>
  <c r="Y167" i="13" a="1"/>
  <c r="T26" i="12" a="1"/>
  <c r="V145" i="12" a="1"/>
  <c r="X112" i="12" a="1"/>
  <c r="Z157" i="12" a="1"/>
  <c r="X165" i="12" a="1"/>
  <c r="W117" i="12" a="1"/>
  <c r="V143" i="12" a="1"/>
  <c r="Y112" i="12" a="1"/>
  <c r="Y139" i="12" a="1"/>
  <c r="U115" i="12" a="1"/>
  <c r="Z156" i="12" a="1"/>
  <c r="T124" i="12" a="1"/>
  <c r="Z26" i="12" a="1"/>
  <c r="T143" i="12" a="1"/>
  <c r="X49" i="12" a="1"/>
  <c r="W202" i="12" a="1"/>
  <c r="U119" i="12" a="1"/>
  <c r="W103" i="12" a="1"/>
  <c r="Y156" i="12" a="1"/>
  <c r="Y190" i="12" a="1"/>
  <c r="V46" i="12" a="1"/>
  <c r="U106" i="12" a="1"/>
  <c r="T103" i="12" a="1"/>
  <c r="T112" i="12" a="1"/>
  <c r="X116" i="12" a="1"/>
  <c r="W160" i="12" a="1"/>
  <c r="Z219" i="13" a="1"/>
  <c r="Y113" i="12" a="1"/>
  <c r="T204" i="12" a="1"/>
  <c r="V8" i="12" a="1"/>
  <c r="Z200" i="12" a="1"/>
  <c r="W127" i="12" a="1"/>
  <c r="V203" i="12" a="1"/>
  <c r="X126" i="12" a="1"/>
  <c r="X100" i="9" a="1"/>
  <c r="Z25" i="9" a="1"/>
  <c r="X175" i="9" a="1"/>
  <c r="V152" i="9" a="1"/>
  <c r="X85" i="9" a="1"/>
  <c r="T71" i="9" a="1"/>
  <c r="V19" i="9" a="1"/>
  <c r="V153" i="9" a="1"/>
  <c r="W175" i="9" a="1"/>
  <c r="T39" i="9" a="1"/>
  <c r="V28" i="9" a="1"/>
  <c r="V166" i="9" a="1"/>
  <c r="U149" i="9" a="1"/>
  <c r="Y147" i="9" a="1"/>
  <c r="Z171" i="9" a="1"/>
  <c r="V157" i="9" a="1"/>
  <c r="W117" i="9" a="1"/>
  <c r="Y36" i="9" a="1"/>
  <c r="Z19" i="9" a="1"/>
  <c r="Z10" i="9" a="1"/>
  <c r="X181" i="9" a="1"/>
  <c r="U49" i="9" a="1"/>
  <c r="V73" i="9" a="1"/>
  <c r="T29" i="9" a="1"/>
  <c r="X171" i="9" a="1"/>
  <c r="X90" i="9" a="1"/>
  <c r="T90" i="9" a="1"/>
  <c r="T126" i="9" a="1"/>
  <c r="T110" i="9" a="1"/>
  <c r="V47" i="9" a="1"/>
  <c r="U88" i="9" a="1"/>
  <c r="U101" i="9" a="1"/>
  <c r="W162" i="9" a="1"/>
  <c r="X174" i="9" a="1"/>
  <c r="V142" i="9" a="1"/>
  <c r="V169" i="9" a="1"/>
  <c r="Z97" i="9" a="1"/>
  <c r="Y69" i="9" a="1"/>
  <c r="Z144" i="9" a="1"/>
  <c r="T109" i="9" a="1"/>
  <c r="X79" i="9" a="1"/>
  <c r="W140" i="9" a="1"/>
  <c r="W101" i="9" a="1"/>
  <c r="W165" i="9" a="1"/>
  <c r="X39" i="9" a="1"/>
  <c r="Y13" i="9" a="1"/>
  <c r="X16" i="9" a="1"/>
  <c r="W30" i="9" a="1"/>
  <c r="V118" i="9" a="1"/>
  <c r="Y144" i="9" a="1"/>
  <c r="T171" i="9" a="1"/>
  <c r="T41" i="9" a="1"/>
  <c r="T120" i="9" a="1"/>
  <c r="W131" i="9" a="1"/>
  <c r="W141" i="9" a="1"/>
  <c r="X88" i="9" a="1"/>
  <c r="X152" i="9" a="1"/>
  <c r="V156" i="9" a="1"/>
  <c r="U116" i="9" a="1"/>
  <c r="Y90" i="9" a="1"/>
  <c r="X149" i="9" a="1"/>
  <c r="W91" i="9" a="1"/>
  <c r="Z42" i="9" a="1"/>
  <c r="Z163" i="9" a="1"/>
  <c r="Y107" i="9" a="1"/>
  <c r="U31" i="9" a="1"/>
  <c r="Z165" i="9" a="1"/>
  <c r="U141" i="9" a="1"/>
  <c r="Y178" i="9" a="1"/>
  <c r="T111" i="9" a="1"/>
  <c r="Z101" i="9" a="1"/>
  <c r="T175" i="9" a="1"/>
  <c r="U112" i="9" a="1"/>
  <c r="X156" i="9" a="1"/>
  <c r="U119" i="9" a="1"/>
  <c r="Z149" i="9" a="1"/>
  <c r="V18" i="9" a="1"/>
  <c r="X105" i="9" a="1"/>
  <c r="Z63" i="9" a="1"/>
  <c r="U81" i="9" a="1"/>
  <c r="T181" i="9" a="1"/>
  <c r="T24" i="9" a="1"/>
  <c r="V100" i="9" a="1"/>
  <c r="X94" i="9" a="1"/>
  <c r="Z79" i="9" a="1"/>
  <c r="X80" i="9" a="1"/>
  <c r="Y38" i="9" a="1"/>
  <c r="X57" i="9" a="1"/>
  <c r="X8" i="9" a="1"/>
  <c r="Y108" i="9" a="1"/>
  <c r="V11" i="9" a="1"/>
  <c r="U143" i="9" a="1"/>
  <c r="X15" i="9" a="1"/>
  <c r="W38" i="9" a="1"/>
  <c r="U19" i="9" a="1"/>
  <c r="T61" i="9" a="1"/>
  <c r="W86" i="9" a="1"/>
  <c r="W82" i="9" a="1"/>
  <c r="T118" i="9" a="1"/>
  <c r="Y79" i="9" a="1"/>
  <c r="X36" i="9" a="1"/>
  <c r="U71" i="9" a="1"/>
  <c r="U166" i="9" a="1"/>
  <c r="Z167" i="9" a="1"/>
  <c r="W120" i="9" a="1"/>
  <c r="T158" i="9" a="1"/>
  <c r="V9" i="9" a="1"/>
  <c r="X13" i="9" a="1"/>
  <c r="V148" i="9" a="1"/>
  <c r="T178" i="9" a="1"/>
  <c r="W116" i="9" a="1"/>
  <c r="X77" i="9" a="1"/>
  <c r="T140" i="9" a="1"/>
  <c r="U8" i="9" a="1"/>
  <c r="U13" i="9" a="1"/>
  <c r="Z93" i="9" a="1"/>
  <c r="Z81" i="9" a="1"/>
  <c r="V130" i="9" a="1"/>
  <c r="W97" i="9" a="1"/>
  <c r="V122" i="9" a="1"/>
  <c r="U136" i="9" a="1"/>
  <c r="X101" i="9" a="1"/>
  <c r="Z134" i="9" a="1"/>
  <c r="U40" i="9" a="1"/>
  <c r="W134" i="9" a="1"/>
  <c r="W169" i="9" a="1"/>
  <c r="X163" i="9" a="1"/>
  <c r="U169" i="9" a="1"/>
  <c r="V125" i="9" a="1"/>
  <c r="T134" i="9" a="1"/>
  <c r="T45" i="9" a="1"/>
  <c r="T124" i="9" a="1"/>
  <c r="Z40" i="9" a="1"/>
  <c r="T113" i="9" a="1"/>
  <c r="T31" i="9" a="1"/>
  <c r="Y11" i="9" a="1"/>
  <c r="V89" i="9" a="1"/>
  <c r="W43" i="9" a="1"/>
  <c r="Z110" i="9" a="1"/>
  <c r="Y14" i="9" a="1"/>
  <c r="W76" i="9" a="1"/>
  <c r="Z22" i="9" a="1"/>
  <c r="W20" i="9" a="1"/>
  <c r="V52" i="9" a="1"/>
  <c r="V128" i="9" a="1"/>
  <c r="U178" i="9" a="1"/>
  <c r="Z152" i="9" a="1"/>
  <c r="U130" i="9" a="1"/>
  <c r="V137" i="9" a="1"/>
  <c r="U147" i="9" a="1"/>
  <c r="Y115" i="9" a="1"/>
  <c r="W115" i="9" a="1"/>
  <c r="Z66" i="12" a="1"/>
  <c r="U190" i="12" a="1"/>
  <c r="T29" i="12" a="1"/>
  <c r="U157" i="12" a="1"/>
  <c r="X206" i="12" a="1"/>
  <c r="V204" i="12" a="1"/>
  <c r="Z75" i="13" a="1"/>
  <c r="Y135" i="12" a="1"/>
  <c r="W151" i="12" a="1"/>
  <c r="X180" i="12" a="1"/>
  <c r="Y171" i="13" a="1"/>
  <c r="U208" i="12" a="1"/>
  <c r="Y66" i="12" a="1"/>
  <c r="W17" i="12" a="1"/>
  <c r="U40" i="12" a="1"/>
  <c r="W108" i="12" a="1"/>
  <c r="W156" i="12" a="1"/>
  <c r="Y149" i="12" a="1"/>
  <c r="X150" i="12" a="1"/>
  <c r="T165" i="12" a="1"/>
  <c r="W219" i="12" a="1"/>
  <c r="Z198" i="12" a="1"/>
  <c r="X186" i="12" a="1"/>
  <c r="W161" i="12" a="1"/>
  <c r="Y10" i="12" a="1"/>
  <c r="V58" i="12" a="1"/>
  <c r="Y31" i="13" a="1"/>
  <c r="Z140" i="12" a="1"/>
  <c r="U129" i="12" a="1"/>
  <c r="Y165" i="12" a="1"/>
  <c r="X216" i="12" a="1"/>
  <c r="V119" i="12" a="1"/>
  <c r="T178" i="12" a="1"/>
  <c r="Z95" i="12" a="1"/>
  <c r="Z145" i="12" a="1"/>
  <c r="Z190" i="13" a="1"/>
  <c r="V123" i="12" a="1"/>
  <c r="X8" i="12" a="1"/>
  <c r="T207" i="12" a="1"/>
  <c r="W162" i="12" a="1"/>
  <c r="T50" i="12" a="1"/>
  <c r="Y178" i="12" a="1"/>
  <c r="U108" i="12" a="1"/>
  <c r="V189" i="12" a="1"/>
  <c r="V147" i="12" a="1"/>
  <c r="Z180" i="12" a="1"/>
  <c r="X193" i="12" a="1"/>
  <c r="W174" i="12" a="1"/>
  <c r="X202" i="12" a="1"/>
  <c r="T126" i="12" a="1"/>
  <c r="Y96" i="12" a="1"/>
  <c r="Z132" i="12" a="1"/>
  <c r="X183" i="12" a="1"/>
  <c r="Y210" i="12" a="1"/>
  <c r="T160" i="12" a="1"/>
  <c r="Z183" i="12" a="1"/>
  <c r="T123" i="12" a="1"/>
  <c r="X177" i="12" a="1"/>
  <c r="U112" i="12" a="1"/>
  <c r="V219" i="12" a="1"/>
  <c r="Y55" i="12" a="1"/>
  <c r="T136" i="12" a="1"/>
  <c r="V113" i="12" a="1"/>
  <c r="U18" i="12" a="1"/>
  <c r="X124" i="12" a="1"/>
  <c r="X143" i="12" a="1"/>
  <c r="X175" i="12" a="1"/>
  <c r="Y142" i="12" a="1"/>
  <c r="W129" i="12" a="1"/>
  <c r="T180" i="12" a="1"/>
  <c r="W204" i="12" a="1"/>
  <c r="W122" i="12" a="1"/>
  <c r="X148" i="12" a="1"/>
  <c r="T208" i="12" a="1"/>
  <c r="T117" i="12" a="1"/>
  <c r="W170" i="12" a="1"/>
  <c r="Y119" i="12" a="1"/>
  <c r="Y53" i="12" a="1"/>
  <c r="W157" i="12" a="1"/>
  <c r="Z109" i="12" a="1"/>
  <c r="U210" i="12" a="1"/>
  <c r="V200" i="12" a="1"/>
  <c r="V101" i="12" a="1"/>
  <c r="T24" i="12" a="1"/>
  <c r="Y28" i="13" a="1"/>
  <c r="Z146" i="12" a="1"/>
  <c r="U8" i="12" a="1"/>
  <c r="V153" i="12" a="1"/>
  <c r="U124" i="12" a="1"/>
  <c r="V155" i="12" a="1"/>
  <c r="W155" i="12" a="1"/>
  <c r="Y132" i="12" a="1"/>
  <c r="T139" i="12" a="1"/>
  <c r="X130" i="12" a="1"/>
  <c r="T190" i="12" a="1"/>
  <c r="T200" i="12" a="1"/>
  <c r="Z192" i="13" a="1"/>
  <c r="U58" i="12" a="1"/>
  <c r="U62" i="12" a="1"/>
  <c r="Z110" i="12" a="1"/>
  <c r="V151" i="12" a="1"/>
  <c r="Y180" i="12" a="1"/>
  <c r="V39" i="12" a="1"/>
  <c r="U172" i="12" a="1"/>
  <c r="U32" i="9" a="1"/>
  <c r="Y87" i="9" a="1"/>
  <c r="X155" i="9" a="1"/>
  <c r="Y92" i="9" a="1"/>
  <c r="W167" i="9" a="1"/>
  <c r="V160" i="9" a="1"/>
  <c r="T92" i="9" a="1"/>
  <c r="W29" i="9" a="1"/>
  <c r="T93" i="9" a="1"/>
  <c r="U95" i="9" a="1"/>
  <c r="U82" i="9" a="1"/>
  <c r="W39" i="9" a="1"/>
  <c r="U177" i="9" a="1"/>
  <c r="V88" i="9" a="1"/>
  <c r="X142" i="9" a="1"/>
  <c r="V65" i="9" a="1"/>
  <c r="T30" i="9" a="1"/>
  <c r="U124" i="9" a="1"/>
  <c r="T13" i="9" a="1"/>
  <c r="T81" i="9" a="1"/>
  <c r="W63" i="9" a="1"/>
  <c r="Y125" i="9" a="1"/>
  <c r="X165" i="9" a="1"/>
  <c r="X170" i="9" a="1"/>
  <c r="W42" i="9" a="1"/>
  <c r="Z181" i="9" a="1"/>
  <c r="Z45" i="9" a="1"/>
  <c r="X119" i="9" a="1"/>
  <c r="Z166" i="9" a="1"/>
  <c r="W104" i="9" a="1"/>
  <c r="X138" i="9" a="1"/>
  <c r="V15" i="9" a="1"/>
  <c r="Y164" i="9" a="1"/>
  <c r="Y19" i="9" a="1"/>
  <c r="Y126" i="9" a="1"/>
  <c r="W96" i="9" a="1"/>
  <c r="Z11" i="9" a="1"/>
  <c r="Y81" i="9" a="1"/>
  <c r="Y155" i="9" a="1"/>
  <c r="W88" i="9" a="1"/>
  <c r="T133" i="9" a="1"/>
  <c r="X139" i="9" a="1"/>
  <c r="U47" i="9" a="1"/>
  <c r="W132" i="9" a="1"/>
  <c r="W142" i="9" a="1"/>
  <c r="T137" i="9" a="1"/>
  <c r="T142" i="9" a="1"/>
  <c r="Z173" i="9" a="1"/>
  <c r="X111" i="9" a="1"/>
  <c r="V24" i="9" a="1"/>
  <c r="T87" i="9" a="1"/>
  <c r="V90" i="9" a="1"/>
  <c r="V41" i="9" a="1"/>
  <c r="U18" i="9" a="1"/>
  <c r="Z90" i="9" a="1"/>
  <c r="Y160" i="9" a="1"/>
  <c r="U162" i="9" a="1"/>
  <c r="X109" i="9" a="1"/>
  <c r="T121" i="9" a="1"/>
  <c r="V155" i="9" a="1"/>
  <c r="W61" i="9" a="1"/>
  <c r="V35" i="9" a="1"/>
  <c r="Y61" i="9" a="1"/>
  <c r="V140" i="9" a="1"/>
  <c r="W172" i="9" a="1"/>
  <c r="W121" i="9" a="1"/>
  <c r="Z116" i="9" a="1"/>
  <c r="X93" i="9" a="1"/>
  <c r="W144" i="9" a="1"/>
  <c r="Z141" i="9" a="1"/>
  <c r="Y129" i="9" a="1"/>
  <c r="W31" i="9" a="1"/>
  <c r="X112" i="9" a="1"/>
  <c r="W130" i="9" a="1"/>
  <c r="Y8" i="9" a="1"/>
  <c r="U174" i="9" a="1"/>
  <c r="Z148" i="9" a="1"/>
  <c r="X96" i="9" a="1"/>
  <c r="Y176" i="9" a="1"/>
  <c r="X35" i="9" a="1"/>
  <c r="Z49" i="9" a="1"/>
  <c r="W21" i="9" a="1"/>
  <c r="X49" i="9" a="1"/>
  <c r="T65" i="9" a="1"/>
  <c r="X123" i="9" a="1"/>
  <c r="Z138" i="9" a="1"/>
  <c r="W71" i="9" a="1"/>
  <c r="U28" i="9" a="1"/>
  <c r="X140" i="9" a="1"/>
  <c r="X32" i="9" a="1"/>
  <c r="U52" i="9" a="1"/>
  <c r="T108" i="9" a="1"/>
  <c r="V21" i="9" a="1"/>
  <c r="X154" i="9" a="1"/>
  <c r="W143" i="9" a="1"/>
  <c r="Y25" i="9" a="1"/>
  <c r="X102" i="9" a="1"/>
  <c r="T104" i="9" a="1"/>
  <c r="X144" i="9" a="1"/>
  <c r="Z112" i="9" a="1"/>
  <c r="U37" i="9" a="1"/>
  <c r="X51" i="9" a="1"/>
  <c r="Y82" i="9" a="1"/>
  <c r="U41" i="9" a="1"/>
  <c r="Y153" i="9" a="1"/>
  <c r="Y181" i="9" a="1"/>
  <c r="T52" i="9" a="1"/>
  <c r="Y103" i="9" a="1"/>
  <c r="V32" i="9" a="1"/>
  <c r="W119" i="9" a="1"/>
  <c r="X137" i="9" a="1"/>
  <c r="W155" i="9" a="1"/>
  <c r="V117" i="9" a="1"/>
  <c r="V78" i="9" a="1"/>
  <c r="T154" i="9" a="1"/>
  <c r="T63" i="9" a="1"/>
  <c r="U163" i="9" a="1"/>
  <c r="Y114" i="9" a="1"/>
  <c r="W127" i="9" a="1"/>
  <c r="U94" i="9" a="1"/>
  <c r="Z16" i="9" a="1"/>
  <c r="U164" i="9" a="1"/>
  <c r="V75" i="9" a="1"/>
  <c r="U20" i="9" a="1"/>
  <c r="W57" i="9" a="1"/>
  <c r="U153" i="9" a="1"/>
  <c r="U125" i="9" a="1"/>
  <c r="V14" i="9" a="1"/>
  <c r="Y45" i="9" a="1"/>
  <c r="W173" i="9" a="1"/>
  <c r="X95" i="9" a="1"/>
  <c r="V31" i="9" a="1"/>
  <c r="W35" i="9" a="1"/>
  <c r="X14" i="9" a="1"/>
  <c r="Z86" i="9" a="1"/>
  <c r="T153" i="9" a="1"/>
  <c r="X122" i="9" a="1"/>
  <c r="V91" i="9" a="1"/>
  <c r="U160" i="9" a="1"/>
  <c r="Y16" i="9" a="1"/>
  <c r="W153" i="9" a="1"/>
  <c r="U158" i="9" a="1"/>
  <c r="U100" i="9" a="1"/>
  <c r="W44" i="9" a="1"/>
  <c r="U114" i="9" a="1"/>
  <c r="X136" i="9" a="1"/>
  <c r="V45" i="9" a="1"/>
  <c r="V165" i="9" a="1"/>
  <c r="V144" i="9" a="1"/>
  <c r="Z132" i="9" a="1"/>
  <c r="T96" i="9" a="1"/>
  <c r="X99" i="9" a="1"/>
  <c r="Y110" i="9" a="1"/>
  <c r="Y137" i="9" a="1"/>
  <c r="T117" i="9" a="1"/>
  <c r="T138" i="9" a="1"/>
  <c r="X167" i="9" a="1"/>
  <c r="U103" i="9" a="1"/>
  <c r="W129" i="9" a="1"/>
  <c r="U126" i="9" a="1"/>
  <c r="W14" i="9" a="1"/>
  <c r="W171" i="9" a="1"/>
  <c r="X158" i="9" a="1"/>
  <c r="U170" i="9" a="1"/>
  <c r="Y111" i="9" a="1"/>
  <c r="U156" i="9" a="1"/>
  <c r="Z123" i="9" a="1"/>
  <c r="U78" i="9" a="1"/>
  <c r="X162" i="9" a="1"/>
  <c r="U63" i="9" a="1"/>
  <c r="X78" i="9" a="1"/>
  <c r="X159" i="9" a="1"/>
  <c r="X150" i="9" a="1"/>
  <c r="Y42" i="9" a="1"/>
  <c r="U79" i="9" a="1"/>
  <c r="V129" i="9" a="1"/>
  <c r="W9" i="9" a="1"/>
  <c r="X130" i="9" a="1"/>
  <c r="Y43" i="9" a="1"/>
  <c r="U115" i="9" a="1"/>
  <c r="W107" i="9" a="1"/>
  <c r="T102" i="9" a="1"/>
  <c r="V154" i="9" a="1"/>
  <c r="U131" i="9" a="1"/>
  <c r="V134" i="9" a="1"/>
  <c r="U84" i="9" a="1"/>
  <c r="Z155" i="9" a="1"/>
  <c r="T106" i="9" a="1"/>
  <c r="Z61" i="9" a="1"/>
  <c r="Y22" i="9" a="1"/>
  <c r="T51" i="9" a="1"/>
  <c r="T112" i="9" a="1"/>
  <c r="X43" i="9" a="1"/>
  <c r="T127" i="9" a="1"/>
  <c r="T57" i="9" a="1"/>
  <c r="V111" i="9" a="1"/>
  <c r="U171" i="9" a="1"/>
  <c r="W174" i="9" a="1"/>
  <c r="X22" i="9" a="1"/>
  <c r="T76" i="9" a="1"/>
  <c r="W22" i="9" a="1"/>
  <c r="W10" i="9" a="1"/>
  <c r="T163" i="9" a="1"/>
  <c r="Y197" i="12" a="1"/>
  <c r="Y122" i="12" a="1"/>
  <c r="U46" i="12" a="1"/>
  <c r="Y116" i="12" a="1"/>
  <c r="X108" i="12" a="1"/>
  <c r="V182" i="12" a="1"/>
  <c r="X139" i="12" a="1"/>
  <c r="Y151" i="12" a="1"/>
  <c r="Z134" i="12" a="1"/>
  <c r="W109" i="12" a="1"/>
  <c r="Z148" i="13" a="1"/>
  <c r="U27" i="12" a="1"/>
  <c r="Z170" i="12" a="1"/>
  <c r="X203" i="12" a="1"/>
  <c r="T186" i="12" a="1"/>
  <c r="Y128" i="13" a="1"/>
  <c r="Y29" i="12" a="1"/>
  <c r="V178" i="12" a="1"/>
  <c r="V162" i="12" a="1"/>
  <c r="V177" i="12" a="1"/>
  <c r="T131" i="12" a="1"/>
  <c r="T43" i="12" a="1"/>
  <c r="T182" i="12" a="1"/>
  <c r="T206" i="12" a="1"/>
  <c r="V188" i="12" a="1"/>
  <c r="U156" i="12" a="1"/>
  <c r="V10" i="12" a="1"/>
  <c r="X28" i="12" a="1"/>
  <c r="W110" i="12" a="1"/>
  <c r="W208" i="12" a="1"/>
  <c r="V106" i="12" a="1"/>
  <c r="U200" i="12" a="1"/>
  <c r="Z43" i="12" a="1"/>
  <c r="V211" i="12" a="1"/>
  <c r="Y26" i="12" a="1"/>
  <c r="Z136" i="12" a="1"/>
  <c r="V152" i="12" a="1"/>
  <c r="Y108" i="12" a="1"/>
  <c r="U53" i="12" a="1"/>
  <c r="W196" i="12" a="1"/>
  <c r="V148" i="12" a="1"/>
  <c r="Z208" i="12" a="1"/>
  <c r="T17" i="12" a="1"/>
  <c r="X45" i="12" a="1"/>
  <c r="Z196" i="12" a="1"/>
  <c r="T40" i="12" a="1"/>
  <c r="V38" i="12" a="1"/>
  <c r="V169" i="12" a="1"/>
  <c r="W57" i="12" a="1"/>
  <c r="V55" i="12" a="1"/>
  <c r="U197" i="12" a="1"/>
  <c r="X142" i="12" a="1"/>
  <c r="X62" i="12" a="1"/>
  <c r="Y95" i="12" a="1"/>
  <c r="X106" i="12" a="1"/>
  <c r="W140" i="12" a="1"/>
  <c r="X183" i="13" a="1"/>
  <c r="Z185" i="12" a="1"/>
  <c r="V209" i="12" a="1"/>
  <c r="W46" i="12" a="1"/>
  <c r="T174" i="12" a="1"/>
  <c r="X161" i="13" a="1"/>
  <c r="T202" i="12" a="1"/>
  <c r="Y189" i="12" a="1"/>
  <c r="U158" i="12" a="1"/>
  <c r="Z185" i="13" a="1"/>
  <c r="T213" i="12" a="1"/>
  <c r="U10" i="12" a="1"/>
  <c r="T212" i="12" a="1"/>
  <c r="X207" i="12" a="1"/>
  <c r="U55" i="12" a="1"/>
  <c r="V170" i="12" a="1"/>
  <c r="V198" i="12" a="1"/>
  <c r="Y219" i="12" a="1"/>
  <c r="V191" i="12" a="1"/>
  <c r="U13" i="12" a="1"/>
  <c r="X151" i="12" a="1"/>
  <c r="U160" i="12" a="1"/>
  <c r="U17" i="12" a="1"/>
  <c r="Z158" i="12" a="1"/>
  <c r="Z174" i="12" a="1"/>
  <c r="W135" i="12" a="1"/>
  <c r="Z135" i="12" a="1"/>
  <c r="Y211" i="12" a="1"/>
  <c r="U56" i="12" a="1"/>
  <c r="V47" i="13" a="1"/>
  <c r="V208" i="12" a="1"/>
  <c r="Z219" i="12" a="1"/>
  <c r="T116" i="12" a="1"/>
  <c r="Y127" i="12" a="1"/>
  <c r="X51" i="12" a="1"/>
  <c r="U168" i="13" a="1"/>
  <c r="U29" i="12" a="1"/>
  <c r="W207" i="12" a="1"/>
  <c r="X39" i="12" a="1"/>
  <c r="X27" i="12" a="1"/>
  <c r="T140" i="12" a="1"/>
  <c r="Z8" i="12" a="1"/>
  <c r="U113" i="12" a="1"/>
  <c r="X156" i="12" a="1"/>
  <c r="T183" i="12" a="1"/>
  <c r="V28" i="12" a="1"/>
  <c r="X57" i="12" a="1"/>
  <c r="V173" i="12" a="1"/>
  <c r="T107" i="12" a="1"/>
  <c r="U167" i="12" a="1"/>
  <c r="U162" i="12" a="1"/>
  <c r="X114" i="9" a="1"/>
  <c r="Z177" i="9" a="1"/>
  <c r="T19" i="9" a="1"/>
  <c r="X134" i="9" a="1"/>
  <c r="U128" i="9" a="1"/>
  <c r="V30" i="9" a="1"/>
  <c r="T99" i="9" a="1"/>
  <c r="W80" i="9" a="1"/>
  <c r="W36" i="9" a="1"/>
  <c r="T34" i="9" a="1"/>
  <c r="Y23" i="9" a="1"/>
  <c r="V44" i="9" a="1"/>
  <c r="Z84" i="9" a="1"/>
  <c r="T9" i="9" a="1"/>
  <c r="V138" i="9" a="1"/>
  <c r="X89" i="9" a="1"/>
  <c r="T148" i="9" a="1"/>
  <c r="W160" i="9" a="1"/>
  <c r="T115" i="9" a="1"/>
  <c r="T166" i="9" a="1"/>
  <c r="T15" i="9" a="1"/>
  <c r="U172" i="9" a="1"/>
  <c r="Z160" i="9" a="1"/>
  <c r="V112" i="9" a="1"/>
  <c r="Z153" i="9" a="1"/>
  <c r="V84" i="9" a="1"/>
  <c r="Z170" i="9" a="1"/>
  <c r="Y44" i="9" a="1"/>
  <c r="W136" i="9" a="1"/>
  <c r="W49" i="9" a="1"/>
  <c r="Z137" i="9" a="1"/>
  <c r="T136" i="9" a="1"/>
  <c r="X40" i="9" a="1"/>
  <c r="U85" i="9" a="1"/>
  <c r="V87" i="9" a="1"/>
  <c r="V23" i="9" a="1"/>
  <c r="X153" i="9" a="1"/>
  <c r="W78" i="9" a="1"/>
  <c r="W178" i="9" a="1"/>
  <c r="X30" i="9" a="1"/>
  <c r="U144" i="9" a="1"/>
  <c r="T89" i="9" a="1"/>
  <c r="X106" i="9" a="1"/>
  <c r="Z23" i="9" a="1"/>
  <c r="X34" i="9" a="1"/>
  <c r="V102" i="9" a="1"/>
  <c r="T83" i="9" a="1"/>
  <c r="V98" i="9" a="1"/>
  <c r="V8" i="9" a="1"/>
  <c r="X21" i="9" a="1"/>
  <c r="Y49" i="9" a="1"/>
  <c r="U139" i="9" a="1"/>
  <c r="U139" i="9" l="1"/>
  <c r="H139" i="9" s="1"/>
  <c r="Y49" i="9"/>
  <c r="L49" i="9" s="1"/>
  <c r="X21" i="9"/>
  <c r="K21" i="9" s="1"/>
  <c r="V8" i="9"/>
  <c r="I8" i="9" s="1"/>
  <c r="V98" i="9"/>
  <c r="I98" i="9" s="1"/>
  <c r="T83" i="9"/>
  <c r="G83" i="9" s="1"/>
  <c r="V102" i="9"/>
  <c r="I102" i="9" s="1"/>
  <c r="X34" i="9"/>
  <c r="K34" i="9" s="1"/>
  <c r="Z23" i="9"/>
  <c r="M23" i="9" s="1"/>
  <c r="X106" i="9"/>
  <c r="K106" i="9" s="1"/>
  <c r="T89" i="9"/>
  <c r="G89" i="9" s="1"/>
  <c r="U144" i="9"/>
  <c r="H144" i="9" s="1"/>
  <c r="X30" i="9"/>
  <c r="K30" i="9" s="1"/>
  <c r="W178" i="9"/>
  <c r="J178" i="9" s="1"/>
  <c r="W78" i="9"/>
  <c r="J78" i="9" s="1"/>
  <c r="X153" i="9"/>
  <c r="K153" i="9" s="1"/>
  <c r="V23" i="9"/>
  <c r="I23" i="9" s="1"/>
  <c r="V87" i="9"/>
  <c r="I87" i="9" s="1"/>
  <c r="U85" i="9"/>
  <c r="H85" i="9" s="1"/>
  <c r="X40" i="9"/>
  <c r="K40" i="9" s="1"/>
  <c r="T136" i="9"/>
  <c r="G136" i="9" s="1"/>
  <c r="Z137" i="9"/>
  <c r="M137" i="9" s="1"/>
  <c r="W49" i="9"/>
  <c r="J49" i="9" s="1"/>
  <c r="W136" i="9"/>
  <c r="J136" i="9" s="1"/>
  <c r="Y44" i="9"/>
  <c r="L44" i="9" s="1"/>
  <c r="Z170" i="9"/>
  <c r="M170" i="9" s="1"/>
  <c r="V84" i="9"/>
  <c r="I84" i="9" s="1"/>
  <c r="Z153" i="9"/>
  <c r="M153" i="9" s="1"/>
  <c r="V112" i="9"/>
  <c r="I112" i="9" s="1"/>
  <c r="Z160" i="9"/>
  <c r="M160" i="9" s="1"/>
  <c r="U172" i="9"/>
  <c r="H172" i="9" s="1"/>
  <c r="T15" i="9"/>
  <c r="G15" i="9" s="1"/>
  <c r="T166" i="9"/>
  <c r="G166" i="9" s="1"/>
  <c r="T115" i="9"/>
  <c r="G115" i="9" s="1"/>
  <c r="W160" i="9"/>
  <c r="J160" i="9" s="1"/>
  <c r="T148" i="9"/>
  <c r="G148" i="9" s="1"/>
  <c r="X89" i="9"/>
  <c r="K89" i="9" s="1"/>
  <c r="V138" i="9"/>
  <c r="I138" i="9" s="1"/>
  <c r="T9" i="9"/>
  <c r="G9" i="9" s="1"/>
  <c r="Z84" i="9"/>
  <c r="M84" i="9" s="1"/>
  <c r="V44" i="9"/>
  <c r="I44" i="9" s="1"/>
  <c r="Y23" i="9"/>
  <c r="L23" i="9" s="1"/>
  <c r="T34" i="9"/>
  <c r="G34" i="9" s="1"/>
  <c r="W36" i="9"/>
  <c r="J36" i="9" s="1"/>
  <c r="W80" i="9"/>
  <c r="J80" i="9" s="1"/>
  <c r="T99" i="9"/>
  <c r="G99" i="9" s="1"/>
  <c r="V30" i="9"/>
  <c r="I30" i="9" s="1"/>
  <c r="U128" i="9"/>
  <c r="H128" i="9" s="1"/>
  <c r="X134" i="9"/>
  <c r="K134" i="9" s="1"/>
  <c r="T19" i="9"/>
  <c r="G19" i="9" s="1"/>
  <c r="Z177" i="9"/>
  <c r="M177" i="9" s="1"/>
  <c r="X114" i="9"/>
  <c r="K114" i="9" s="1"/>
  <c r="U162" i="12"/>
  <c r="U167" i="12"/>
  <c r="T107" i="12"/>
  <c r="V173" i="12"/>
  <c r="X57" i="12"/>
  <c r="V28" i="12"/>
  <c r="T183" i="12"/>
  <c r="X156" i="12"/>
  <c r="U113" i="12"/>
  <c r="Z8" i="12"/>
  <c r="T140" i="12"/>
  <c r="X27" i="12"/>
  <c r="X39" i="12"/>
  <c r="W207" i="12"/>
  <c r="U29" i="12"/>
  <c r="U168" i="13"/>
  <c r="X51" i="12"/>
  <c r="Y127" i="12"/>
  <c r="T116" i="12"/>
  <c r="Z219" i="12"/>
  <c r="V208" i="12"/>
  <c r="V47" i="13"/>
  <c r="AG47" i="13" s="1"/>
  <c r="U56" i="12"/>
  <c r="Y211" i="12"/>
  <c r="Z135" i="12"/>
  <c r="W135" i="12"/>
  <c r="Z174" i="12"/>
  <c r="Z158" i="12"/>
  <c r="U17" i="12"/>
  <c r="U160" i="12"/>
  <c r="X151" i="12"/>
  <c r="U13" i="12"/>
  <c r="V191" i="12"/>
  <c r="Y219" i="12"/>
  <c r="V198" i="12"/>
  <c r="V170" i="12"/>
  <c r="U55" i="12"/>
  <c r="X207" i="12"/>
  <c r="T212" i="12"/>
  <c r="U10" i="12"/>
  <c r="T213" i="12"/>
  <c r="Z185" i="13"/>
  <c r="AK185" i="13" s="1"/>
  <c r="U158" i="12"/>
  <c r="Y189" i="12"/>
  <c r="T202" i="12"/>
  <c r="X161" i="13"/>
  <c r="AI161" i="13" s="1"/>
  <c r="T174" i="12"/>
  <c r="W46" i="12"/>
  <c r="V209" i="12"/>
  <c r="Z185" i="12"/>
  <c r="X183" i="13"/>
  <c r="AI183" i="13" s="1"/>
  <c r="W140" i="12"/>
  <c r="X106" i="12"/>
  <c r="Y95" i="12"/>
  <c r="X62" i="12"/>
  <c r="X142" i="12"/>
  <c r="U197" i="12"/>
  <c r="V55" i="12"/>
  <c r="W57" i="12"/>
  <c r="V169" i="12"/>
  <c r="V38" i="12"/>
  <c r="T40" i="12"/>
  <c r="Z196" i="12"/>
  <c r="X45" i="12"/>
  <c r="T17" i="12"/>
  <c r="Z208" i="12"/>
  <c r="V148" i="12"/>
  <c r="W196" i="12"/>
  <c r="U53" i="12"/>
  <c r="Y108" i="12"/>
  <c r="V152" i="12"/>
  <c r="Z136" i="12"/>
  <c r="Y26" i="12"/>
  <c r="V211" i="12"/>
  <c r="Z43" i="12"/>
  <c r="U200" i="12"/>
  <c r="V106" i="12"/>
  <c r="W208" i="12"/>
  <c r="W110" i="12"/>
  <c r="X28" i="12"/>
  <c r="V10" i="12"/>
  <c r="U156" i="12"/>
  <c r="V188" i="12"/>
  <c r="T206" i="12"/>
  <c r="T182" i="12"/>
  <c r="T43" i="12"/>
  <c r="T131" i="12"/>
  <c r="V177" i="12"/>
  <c r="V162" i="12"/>
  <c r="V178" i="12"/>
  <c r="Y29" i="12"/>
  <c r="Y128" i="13"/>
  <c r="AJ128" i="13" s="1"/>
  <c r="T186" i="12"/>
  <c r="X203" i="12"/>
  <c r="Z170" i="12"/>
  <c r="U27" i="12"/>
  <c r="Z148" i="13"/>
  <c r="AK148" i="13" s="1"/>
  <c r="W109" i="12"/>
  <c r="Z134" i="12"/>
  <c r="Y151" i="12"/>
  <c r="X139" i="12"/>
  <c r="V182" i="12"/>
  <c r="X108" i="12"/>
  <c r="Y116" i="12"/>
  <c r="U46" i="12"/>
  <c r="Y122" i="12"/>
  <c r="Y197" i="12"/>
  <c r="T163" i="9"/>
  <c r="G163" i="9" s="1"/>
  <c r="W10" i="9"/>
  <c r="J10" i="9" s="1"/>
  <c r="W22" i="9"/>
  <c r="J22" i="9" s="1"/>
  <c r="T76" i="9"/>
  <c r="G76" i="9" s="1"/>
  <c r="X22" i="9"/>
  <c r="K22" i="9" s="1"/>
  <c r="W174" i="9"/>
  <c r="J174" i="9" s="1"/>
  <c r="U171" i="9"/>
  <c r="H171" i="9" s="1"/>
  <c r="V111" i="9"/>
  <c r="I111" i="9" s="1"/>
  <c r="T57" i="9"/>
  <c r="G57" i="9" s="1"/>
  <c r="T127" i="9"/>
  <c r="G127" i="9" s="1"/>
  <c r="X43" i="9"/>
  <c r="K43" i="9" s="1"/>
  <c r="T112" i="9"/>
  <c r="G112" i="9" s="1"/>
  <c r="T51" i="9"/>
  <c r="G51" i="9" s="1"/>
  <c r="Y22" i="9"/>
  <c r="L22" i="9" s="1"/>
  <c r="Z61" i="9"/>
  <c r="M61" i="9" s="1"/>
  <c r="T106" i="9"/>
  <c r="G106" i="9" s="1"/>
  <c r="Z155" i="9"/>
  <c r="M155" i="9" s="1"/>
  <c r="U84" i="9"/>
  <c r="H84" i="9" s="1"/>
  <c r="V134" i="9"/>
  <c r="I134" i="9" s="1"/>
  <c r="U131" i="9"/>
  <c r="H131" i="9" s="1"/>
  <c r="V154" i="9"/>
  <c r="I154" i="9" s="1"/>
  <c r="T102" i="9"/>
  <c r="G102" i="9" s="1"/>
  <c r="W107" i="9"/>
  <c r="J107" i="9" s="1"/>
  <c r="U115" i="9"/>
  <c r="H115" i="9" s="1"/>
  <c r="Y43" i="9"/>
  <c r="L43" i="9" s="1"/>
  <c r="X130" i="9"/>
  <c r="K130" i="9" s="1"/>
  <c r="W9" i="9"/>
  <c r="J9" i="9" s="1"/>
  <c r="V129" i="9"/>
  <c r="I129" i="9" s="1"/>
  <c r="U79" i="9"/>
  <c r="H79" i="9" s="1"/>
  <c r="Y42" i="9"/>
  <c r="L42" i="9" s="1"/>
  <c r="X150" i="9"/>
  <c r="K150" i="9" s="1"/>
  <c r="X159" i="9"/>
  <c r="K159" i="9" s="1"/>
  <c r="X78" i="9"/>
  <c r="K78" i="9" s="1"/>
  <c r="U63" i="9"/>
  <c r="H63" i="9" s="1"/>
  <c r="X162" i="9"/>
  <c r="K162" i="9" s="1"/>
  <c r="U78" i="9"/>
  <c r="H78" i="9" s="1"/>
  <c r="Z123" i="9"/>
  <c r="M123" i="9" s="1"/>
  <c r="U156" i="9"/>
  <c r="H156" i="9" s="1"/>
  <c r="Y111" i="9"/>
  <c r="L111" i="9" s="1"/>
  <c r="U170" i="9"/>
  <c r="H170" i="9" s="1"/>
  <c r="X158" i="9"/>
  <c r="K158" i="9" s="1"/>
  <c r="W171" i="9"/>
  <c r="J171" i="9" s="1"/>
  <c r="W14" i="9"/>
  <c r="J14" i="9" s="1"/>
  <c r="U126" i="9"/>
  <c r="H126" i="9" s="1"/>
  <c r="W129" i="9"/>
  <c r="J129" i="9" s="1"/>
  <c r="U103" i="9"/>
  <c r="H103" i="9" s="1"/>
  <c r="X167" i="9"/>
  <c r="K167" i="9" s="1"/>
  <c r="T138" i="9"/>
  <c r="G138" i="9" s="1"/>
  <c r="T117" i="9"/>
  <c r="G117" i="9" s="1"/>
  <c r="Y137" i="9"/>
  <c r="L137" i="9" s="1"/>
  <c r="Y110" i="9"/>
  <c r="L110" i="9" s="1"/>
  <c r="X99" i="9"/>
  <c r="K99" i="9" s="1"/>
  <c r="T96" i="9"/>
  <c r="G96" i="9" s="1"/>
  <c r="Z132" i="9"/>
  <c r="M132" i="9" s="1"/>
  <c r="V144" i="9"/>
  <c r="I144" i="9" s="1"/>
  <c r="V165" i="9"/>
  <c r="I165" i="9" s="1"/>
  <c r="V45" i="9"/>
  <c r="I45" i="9" s="1"/>
  <c r="X136" i="9"/>
  <c r="K136" i="9" s="1"/>
  <c r="U114" i="9"/>
  <c r="H114" i="9" s="1"/>
  <c r="W44" i="9"/>
  <c r="J44" i="9" s="1"/>
  <c r="U100" i="9"/>
  <c r="H100" i="9" s="1"/>
  <c r="U158" i="9"/>
  <c r="H158" i="9" s="1"/>
  <c r="W153" i="9"/>
  <c r="J153" i="9" s="1"/>
  <c r="Y16" i="9"/>
  <c r="L16" i="9" s="1"/>
  <c r="U160" i="9"/>
  <c r="H160" i="9" s="1"/>
  <c r="V91" i="9"/>
  <c r="I91" i="9" s="1"/>
  <c r="X122" i="9"/>
  <c r="K122" i="9" s="1"/>
  <c r="T153" i="9"/>
  <c r="G153" i="9" s="1"/>
  <c r="Z86" i="9"/>
  <c r="M86" i="9" s="1"/>
  <c r="X14" i="9"/>
  <c r="K14" i="9" s="1"/>
  <c r="W35" i="9"/>
  <c r="J35" i="9" s="1"/>
  <c r="V31" i="9"/>
  <c r="I31" i="9" s="1"/>
  <c r="X95" i="9"/>
  <c r="K95" i="9" s="1"/>
  <c r="W173" i="9"/>
  <c r="J173" i="9" s="1"/>
  <c r="Y45" i="9"/>
  <c r="L45" i="9" s="1"/>
  <c r="V14" i="9"/>
  <c r="I14" i="9" s="1"/>
  <c r="U125" i="9"/>
  <c r="H125" i="9" s="1"/>
  <c r="U153" i="9"/>
  <c r="H153" i="9" s="1"/>
  <c r="W57" i="9"/>
  <c r="J57" i="9" s="1"/>
  <c r="U20" i="9"/>
  <c r="H20" i="9" s="1"/>
  <c r="V75" i="9"/>
  <c r="I75" i="9" s="1"/>
  <c r="U164" i="9"/>
  <c r="H164" i="9" s="1"/>
  <c r="Z16" i="9"/>
  <c r="M16" i="9" s="1"/>
  <c r="U94" i="9"/>
  <c r="H94" i="9" s="1"/>
  <c r="W127" i="9"/>
  <c r="J127" i="9" s="1"/>
  <c r="Y114" i="9"/>
  <c r="L114" i="9" s="1"/>
  <c r="U163" i="9"/>
  <c r="H163" i="9" s="1"/>
  <c r="T63" i="9"/>
  <c r="G63" i="9" s="1"/>
  <c r="T154" i="9"/>
  <c r="G154" i="9" s="1"/>
  <c r="V78" i="9"/>
  <c r="I78" i="9" s="1"/>
  <c r="V117" i="9"/>
  <c r="I117" i="9" s="1"/>
  <c r="W155" i="9"/>
  <c r="J155" i="9" s="1"/>
  <c r="X137" i="9"/>
  <c r="K137" i="9" s="1"/>
  <c r="W119" i="9"/>
  <c r="J119" i="9" s="1"/>
  <c r="V32" i="9"/>
  <c r="I32" i="9" s="1"/>
  <c r="Y103" i="9"/>
  <c r="L103" i="9" s="1"/>
  <c r="T52" i="9"/>
  <c r="G52" i="9" s="1"/>
  <c r="Y181" i="9"/>
  <c r="L181" i="9" s="1"/>
  <c r="Y153" i="9"/>
  <c r="L153" i="9" s="1"/>
  <c r="U41" i="9"/>
  <c r="H41" i="9" s="1"/>
  <c r="Y82" i="9"/>
  <c r="L82" i="9" s="1"/>
  <c r="X51" i="9"/>
  <c r="K51" i="9" s="1"/>
  <c r="U37" i="9"/>
  <c r="H37" i="9" s="1"/>
  <c r="Z112" i="9"/>
  <c r="M112" i="9" s="1"/>
  <c r="X144" i="9"/>
  <c r="K144" i="9" s="1"/>
  <c r="T104" i="9"/>
  <c r="G104" i="9" s="1"/>
  <c r="X102" i="9"/>
  <c r="K102" i="9" s="1"/>
  <c r="Y25" i="9"/>
  <c r="L25" i="9" s="1"/>
  <c r="W143" i="9"/>
  <c r="J143" i="9" s="1"/>
  <c r="X154" i="9"/>
  <c r="K154" i="9" s="1"/>
  <c r="V21" i="9"/>
  <c r="I21" i="9" s="1"/>
  <c r="T108" i="9"/>
  <c r="G108" i="9" s="1"/>
  <c r="U52" i="9"/>
  <c r="H52" i="9" s="1"/>
  <c r="X32" i="9"/>
  <c r="K32" i="9" s="1"/>
  <c r="X140" i="9"/>
  <c r="K140" i="9" s="1"/>
  <c r="U28" i="9"/>
  <c r="H28" i="9" s="1"/>
  <c r="W71" i="9"/>
  <c r="J71" i="9" s="1"/>
  <c r="Z138" i="9"/>
  <c r="M138" i="9" s="1"/>
  <c r="X123" i="9"/>
  <c r="K123" i="9" s="1"/>
  <c r="T65" i="9"/>
  <c r="G65" i="9" s="1"/>
  <c r="X49" i="9"/>
  <c r="K49" i="9" s="1"/>
  <c r="W21" i="9"/>
  <c r="J21" i="9" s="1"/>
  <c r="Z49" i="9"/>
  <c r="M49" i="9" s="1"/>
  <c r="X35" i="9"/>
  <c r="K35" i="9" s="1"/>
  <c r="Y176" i="9"/>
  <c r="L176" i="9" s="1"/>
  <c r="X96" i="9"/>
  <c r="K96" i="9" s="1"/>
  <c r="Z148" i="9"/>
  <c r="M148" i="9" s="1"/>
  <c r="U174" i="9"/>
  <c r="H174" i="9" s="1"/>
  <c r="Y8" i="9"/>
  <c r="L8" i="9" s="1"/>
  <c r="W130" i="9"/>
  <c r="J130" i="9" s="1"/>
  <c r="X112" i="9"/>
  <c r="K112" i="9" s="1"/>
  <c r="W31" i="9"/>
  <c r="J31" i="9" s="1"/>
  <c r="Y129" i="9"/>
  <c r="L129" i="9" s="1"/>
  <c r="Z141" i="9"/>
  <c r="M141" i="9" s="1"/>
  <c r="W144" i="9"/>
  <c r="J144" i="9" s="1"/>
  <c r="X93" i="9"/>
  <c r="K93" i="9" s="1"/>
  <c r="Z116" i="9"/>
  <c r="M116" i="9" s="1"/>
  <c r="W121" i="9"/>
  <c r="J121" i="9" s="1"/>
  <c r="W172" i="9"/>
  <c r="J172" i="9" s="1"/>
  <c r="V140" i="9"/>
  <c r="I140" i="9" s="1"/>
  <c r="Y61" i="9"/>
  <c r="L61" i="9" s="1"/>
  <c r="V35" i="9"/>
  <c r="I35" i="9" s="1"/>
  <c r="W61" i="9"/>
  <c r="J61" i="9" s="1"/>
  <c r="V155" i="9"/>
  <c r="I155" i="9" s="1"/>
  <c r="T121" i="9"/>
  <c r="G121" i="9" s="1"/>
  <c r="X109" i="9"/>
  <c r="K109" i="9" s="1"/>
  <c r="U162" i="9"/>
  <c r="H162" i="9" s="1"/>
  <c r="Y160" i="9"/>
  <c r="L160" i="9" s="1"/>
  <c r="Z90" i="9"/>
  <c r="M90" i="9" s="1"/>
  <c r="U18" i="9"/>
  <c r="H18" i="9" s="1"/>
  <c r="V41" i="9"/>
  <c r="I41" i="9" s="1"/>
  <c r="V90" i="9"/>
  <c r="I90" i="9" s="1"/>
  <c r="T87" i="9"/>
  <c r="G87" i="9" s="1"/>
  <c r="V24" i="9"/>
  <c r="I24" i="9" s="1"/>
  <c r="X111" i="9"/>
  <c r="K111" i="9" s="1"/>
  <c r="Z173" i="9"/>
  <c r="M173" i="9" s="1"/>
  <c r="T142" i="9"/>
  <c r="G142" i="9" s="1"/>
  <c r="T137" i="9"/>
  <c r="G137" i="9" s="1"/>
  <c r="W142" i="9"/>
  <c r="J142" i="9" s="1"/>
  <c r="W132" i="9"/>
  <c r="J132" i="9" s="1"/>
  <c r="U47" i="9"/>
  <c r="H47" i="9" s="1"/>
  <c r="X139" i="9"/>
  <c r="K139" i="9" s="1"/>
  <c r="T133" i="9"/>
  <c r="G133" i="9" s="1"/>
  <c r="W88" i="9"/>
  <c r="J88" i="9" s="1"/>
  <c r="Y155" i="9"/>
  <c r="L155" i="9" s="1"/>
  <c r="Y81" i="9"/>
  <c r="L81" i="9" s="1"/>
  <c r="Z11" i="9"/>
  <c r="M11" i="9" s="1"/>
  <c r="W96" i="9"/>
  <c r="J96" i="9" s="1"/>
  <c r="Y126" i="9"/>
  <c r="L126" i="9" s="1"/>
  <c r="Y19" i="9"/>
  <c r="L19" i="9" s="1"/>
  <c r="Y164" i="9"/>
  <c r="L164" i="9" s="1"/>
  <c r="V15" i="9"/>
  <c r="I15" i="9" s="1"/>
  <c r="X138" i="9"/>
  <c r="K138" i="9" s="1"/>
  <c r="W104" i="9"/>
  <c r="J104" i="9" s="1"/>
  <c r="Z166" i="9"/>
  <c r="M166" i="9" s="1"/>
  <c r="X119" i="9"/>
  <c r="K119" i="9" s="1"/>
  <c r="Z45" i="9"/>
  <c r="M45" i="9" s="1"/>
  <c r="Z181" i="9"/>
  <c r="M181" i="9" s="1"/>
  <c r="W42" i="9"/>
  <c r="J42" i="9" s="1"/>
  <c r="X170" i="9"/>
  <c r="K170" i="9" s="1"/>
  <c r="X165" i="9"/>
  <c r="K165" i="9" s="1"/>
  <c r="Y125" i="9"/>
  <c r="L125" i="9" s="1"/>
  <c r="W63" i="9"/>
  <c r="J63" i="9" s="1"/>
  <c r="T81" i="9"/>
  <c r="G81" i="9" s="1"/>
  <c r="T13" i="9"/>
  <c r="G13" i="9" s="1"/>
  <c r="U124" i="9"/>
  <c r="H124" i="9" s="1"/>
  <c r="T30" i="9"/>
  <c r="G30" i="9" s="1"/>
  <c r="V65" i="9"/>
  <c r="I65" i="9" s="1"/>
  <c r="X142" i="9"/>
  <c r="K142" i="9" s="1"/>
  <c r="V88" i="9"/>
  <c r="I88" i="9" s="1"/>
  <c r="U177" i="9"/>
  <c r="H177" i="9" s="1"/>
  <c r="W39" i="9"/>
  <c r="J39" i="9" s="1"/>
  <c r="U82" i="9"/>
  <c r="H82" i="9" s="1"/>
  <c r="U95" i="9"/>
  <c r="H95" i="9" s="1"/>
  <c r="T93" i="9"/>
  <c r="G93" i="9" s="1"/>
  <c r="W29" i="9"/>
  <c r="J29" i="9" s="1"/>
  <c r="T92" i="9"/>
  <c r="G92" i="9" s="1"/>
  <c r="V160" i="9"/>
  <c r="I160" i="9" s="1"/>
  <c r="W167" i="9"/>
  <c r="J167" i="9" s="1"/>
  <c r="Y92" i="9"/>
  <c r="L92" i="9" s="1"/>
  <c r="X155" i="9"/>
  <c r="K155" i="9" s="1"/>
  <c r="Y87" i="9"/>
  <c r="L87" i="9" s="1"/>
  <c r="U32" i="9"/>
  <c r="H32" i="9" s="1"/>
  <c r="U172" i="12"/>
  <c r="V39" i="12"/>
  <c r="Y180" i="12"/>
  <c r="V151" i="12"/>
  <c r="Z110" i="12"/>
  <c r="U62" i="12"/>
  <c r="U58" i="12"/>
  <c r="Z192" i="13"/>
  <c r="AK192" i="13" s="1"/>
  <c r="T200" i="12"/>
  <c r="T190" i="12"/>
  <c r="X130" i="12"/>
  <c r="T139" i="12"/>
  <c r="Y132" i="12"/>
  <c r="W155" i="12"/>
  <c r="V155" i="12"/>
  <c r="U124" i="12"/>
  <c r="V153" i="12"/>
  <c r="U8" i="12"/>
  <c r="Z146" i="12"/>
  <c r="Y28" i="13"/>
  <c r="AJ28" i="13" s="1"/>
  <c r="T24" i="12"/>
  <c r="V101" i="12"/>
  <c r="V200" i="12"/>
  <c r="U210" i="12"/>
  <c r="Z109" i="12"/>
  <c r="W157" i="12"/>
  <c r="Y53" i="12"/>
  <c r="Y119" i="12"/>
  <c r="W170" i="12"/>
  <c r="T117" i="12"/>
  <c r="T208" i="12"/>
  <c r="X148" i="12"/>
  <c r="W122" i="12"/>
  <c r="W204" i="12"/>
  <c r="T180" i="12"/>
  <c r="W129" i="12"/>
  <c r="Y142" i="12"/>
  <c r="X175" i="12"/>
  <c r="X143" i="12"/>
  <c r="X124" i="12"/>
  <c r="U18" i="12"/>
  <c r="V113" i="12"/>
  <c r="T136" i="12"/>
  <c r="Y55" i="12"/>
  <c r="V219" i="12"/>
  <c r="U112" i="12"/>
  <c r="X177" i="12"/>
  <c r="T123" i="12"/>
  <c r="Z183" i="12"/>
  <c r="T160" i="12"/>
  <c r="Y210" i="12"/>
  <c r="X183" i="12"/>
  <c r="Z132" i="12"/>
  <c r="Y96" i="12"/>
  <c r="T126" i="12"/>
  <c r="X202" i="12"/>
  <c r="W174" i="12"/>
  <c r="X193" i="12"/>
  <c r="Z180" i="12"/>
  <c r="V147" i="12"/>
  <c r="V189" i="12"/>
  <c r="U108" i="12"/>
  <c r="Y178" i="12"/>
  <c r="T50" i="12"/>
  <c r="W162" i="12"/>
  <c r="T207" i="12"/>
  <c r="X8" i="12"/>
  <c r="V123" i="12"/>
  <c r="Z190" i="13"/>
  <c r="AK190" i="13" s="1"/>
  <c r="Z145" i="12"/>
  <c r="Z95" i="12"/>
  <c r="T178" i="12"/>
  <c r="V119" i="12"/>
  <c r="X216" i="12"/>
  <c r="Y165" i="12"/>
  <c r="U129" i="12"/>
  <c r="Z140" i="12"/>
  <c r="Y31" i="13"/>
  <c r="AJ31" i="13" s="1"/>
  <c r="V58" i="12"/>
  <c r="Y10" i="12"/>
  <c r="W161" i="12"/>
  <c r="X186" i="12"/>
  <c r="Z198" i="12"/>
  <c r="W219" i="12"/>
  <c r="T165" i="12"/>
  <c r="X150" i="12"/>
  <c r="Y149" i="12"/>
  <c r="W156" i="12"/>
  <c r="W108" i="12"/>
  <c r="U40" i="12"/>
  <c r="W17" i="12"/>
  <c r="Y66" i="12"/>
  <c r="U208" i="12"/>
  <c r="Y171" i="13"/>
  <c r="AJ171" i="13" s="1"/>
  <c r="X180" i="12"/>
  <c r="W151" i="12"/>
  <c r="Y135" i="12"/>
  <c r="Z75" i="13"/>
  <c r="V204" i="12"/>
  <c r="X206" i="12"/>
  <c r="U157" i="12"/>
  <c r="T29" i="12"/>
  <c r="U190" i="12"/>
  <c r="Z66" i="12"/>
  <c r="W115" i="9"/>
  <c r="J115" i="9" s="1"/>
  <c r="Y115" i="9"/>
  <c r="L115" i="9" s="1"/>
  <c r="U147" i="9"/>
  <c r="H147" i="9" s="1"/>
  <c r="V137" i="9"/>
  <c r="I137" i="9" s="1"/>
  <c r="U130" i="9"/>
  <c r="H130" i="9" s="1"/>
  <c r="Z152" i="9"/>
  <c r="M152" i="9" s="1"/>
  <c r="U178" i="9"/>
  <c r="H178" i="9" s="1"/>
  <c r="V128" i="9"/>
  <c r="I128" i="9" s="1"/>
  <c r="V52" i="9"/>
  <c r="I52" i="9" s="1"/>
  <c r="W20" i="9"/>
  <c r="J20" i="9" s="1"/>
  <c r="Z22" i="9"/>
  <c r="M22" i="9" s="1"/>
  <c r="W76" i="9"/>
  <c r="J76" i="9" s="1"/>
  <c r="Y14" i="9"/>
  <c r="L14" i="9" s="1"/>
  <c r="Z110" i="9"/>
  <c r="M110" i="9" s="1"/>
  <c r="W43" i="9"/>
  <c r="J43" i="9" s="1"/>
  <c r="V89" i="9"/>
  <c r="I89" i="9" s="1"/>
  <c r="Y11" i="9"/>
  <c r="L11" i="9" s="1"/>
  <c r="T31" i="9"/>
  <c r="G31" i="9" s="1"/>
  <c r="T113" i="9"/>
  <c r="G113" i="9" s="1"/>
  <c r="Z40" i="9"/>
  <c r="M40" i="9" s="1"/>
  <c r="T124" i="9"/>
  <c r="G124" i="9" s="1"/>
  <c r="T45" i="9"/>
  <c r="G45" i="9" s="1"/>
  <c r="T134" i="9"/>
  <c r="G134" i="9" s="1"/>
  <c r="V125" i="9"/>
  <c r="I125" i="9" s="1"/>
  <c r="U169" i="9"/>
  <c r="H169" i="9" s="1"/>
  <c r="X163" i="9"/>
  <c r="K163" i="9" s="1"/>
  <c r="W169" i="9"/>
  <c r="J169" i="9" s="1"/>
  <c r="W134" i="9"/>
  <c r="J134" i="9" s="1"/>
  <c r="U40" i="9"/>
  <c r="H40" i="9" s="1"/>
  <c r="Z134" i="9"/>
  <c r="M134" i="9" s="1"/>
  <c r="X101" i="9"/>
  <c r="K101" i="9" s="1"/>
  <c r="U136" i="9"/>
  <c r="H136" i="9" s="1"/>
  <c r="V122" i="9"/>
  <c r="I122" i="9" s="1"/>
  <c r="W97" i="9"/>
  <c r="J97" i="9" s="1"/>
  <c r="V130" i="9"/>
  <c r="I130" i="9" s="1"/>
  <c r="Z81" i="9"/>
  <c r="M81" i="9" s="1"/>
  <c r="Z93" i="9"/>
  <c r="M93" i="9" s="1"/>
  <c r="U13" i="9"/>
  <c r="H13" i="9" s="1"/>
  <c r="U8" i="9"/>
  <c r="H8" i="9" s="1"/>
  <c r="T140" i="9"/>
  <c r="G140" i="9" s="1"/>
  <c r="X77" i="9"/>
  <c r="K77" i="9" s="1"/>
  <c r="W116" i="9"/>
  <c r="J116" i="9" s="1"/>
  <c r="T178" i="9"/>
  <c r="G178" i="9" s="1"/>
  <c r="V148" i="9"/>
  <c r="I148" i="9" s="1"/>
  <c r="X13" i="9"/>
  <c r="K13" i="9" s="1"/>
  <c r="V9" i="9"/>
  <c r="I9" i="9" s="1"/>
  <c r="T158" i="9"/>
  <c r="G158" i="9" s="1"/>
  <c r="W120" i="9"/>
  <c r="J120" i="9" s="1"/>
  <c r="Z167" i="9"/>
  <c r="M167" i="9" s="1"/>
  <c r="U166" i="9"/>
  <c r="H166" i="9" s="1"/>
  <c r="U71" i="9"/>
  <c r="H71" i="9" s="1"/>
  <c r="X36" i="9"/>
  <c r="K36" i="9" s="1"/>
  <c r="Y79" i="9"/>
  <c r="L79" i="9" s="1"/>
  <c r="T118" i="9"/>
  <c r="G118" i="9" s="1"/>
  <c r="W82" i="9"/>
  <c r="J82" i="9" s="1"/>
  <c r="W86" i="9"/>
  <c r="J86" i="9" s="1"/>
  <c r="T61" i="9"/>
  <c r="G61" i="9" s="1"/>
  <c r="U19" i="9"/>
  <c r="H19" i="9" s="1"/>
  <c r="W38" i="9"/>
  <c r="J38" i="9" s="1"/>
  <c r="X15" i="9"/>
  <c r="K15" i="9" s="1"/>
  <c r="U143" i="9"/>
  <c r="H143" i="9" s="1"/>
  <c r="V11" i="9"/>
  <c r="I11" i="9" s="1"/>
  <c r="Y108" i="9"/>
  <c r="L108" i="9" s="1"/>
  <c r="X8" i="9"/>
  <c r="K8" i="9" s="1"/>
  <c r="X57" i="9"/>
  <c r="K57" i="9" s="1"/>
  <c r="Y38" i="9"/>
  <c r="L38" i="9" s="1"/>
  <c r="X80" i="9"/>
  <c r="K80" i="9" s="1"/>
  <c r="Z79" i="9"/>
  <c r="M79" i="9" s="1"/>
  <c r="X94" i="9"/>
  <c r="K94" i="9" s="1"/>
  <c r="V100" i="9"/>
  <c r="I100" i="9" s="1"/>
  <c r="T24" i="9"/>
  <c r="G24" i="9" s="1"/>
  <c r="T181" i="9"/>
  <c r="G181" i="9" s="1"/>
  <c r="U81" i="9"/>
  <c r="H81" i="9" s="1"/>
  <c r="Z63" i="9"/>
  <c r="M63" i="9" s="1"/>
  <c r="X105" i="9"/>
  <c r="K105" i="9" s="1"/>
  <c r="V18" i="9"/>
  <c r="I18" i="9" s="1"/>
  <c r="Z149" i="9"/>
  <c r="M149" i="9" s="1"/>
  <c r="U119" i="9"/>
  <c r="H119" i="9" s="1"/>
  <c r="X156" i="9"/>
  <c r="K156" i="9" s="1"/>
  <c r="U112" i="9"/>
  <c r="H112" i="9" s="1"/>
  <c r="T175" i="9"/>
  <c r="G175" i="9" s="1"/>
  <c r="Z101" i="9"/>
  <c r="M101" i="9" s="1"/>
  <c r="T111" i="9"/>
  <c r="G111" i="9" s="1"/>
  <c r="Y178" i="9"/>
  <c r="L178" i="9" s="1"/>
  <c r="U141" i="9"/>
  <c r="H141" i="9" s="1"/>
  <c r="Z165" i="9"/>
  <c r="M165" i="9" s="1"/>
  <c r="U31" i="9"/>
  <c r="H31" i="9" s="1"/>
  <c r="Y107" i="9"/>
  <c r="L107" i="9" s="1"/>
  <c r="Z163" i="9"/>
  <c r="M163" i="9" s="1"/>
  <c r="Z42" i="9"/>
  <c r="M42" i="9" s="1"/>
  <c r="W91" i="9"/>
  <c r="J91" i="9" s="1"/>
  <c r="X149" i="9"/>
  <c r="K149" i="9" s="1"/>
  <c r="Y90" i="9"/>
  <c r="L90" i="9" s="1"/>
  <c r="U116" i="9"/>
  <c r="H116" i="9" s="1"/>
  <c r="V156" i="9"/>
  <c r="I156" i="9" s="1"/>
  <c r="X152" i="9"/>
  <c r="K152" i="9" s="1"/>
  <c r="X88" i="9"/>
  <c r="K88" i="9" s="1"/>
  <c r="W141" i="9"/>
  <c r="J141" i="9" s="1"/>
  <c r="W131" i="9"/>
  <c r="J131" i="9" s="1"/>
  <c r="T120" i="9"/>
  <c r="G120" i="9" s="1"/>
  <c r="T41" i="9"/>
  <c r="G41" i="9" s="1"/>
  <c r="T171" i="9"/>
  <c r="G171" i="9" s="1"/>
  <c r="Y144" i="9"/>
  <c r="L144" i="9" s="1"/>
  <c r="V118" i="9"/>
  <c r="I118" i="9" s="1"/>
  <c r="W30" i="9"/>
  <c r="J30" i="9" s="1"/>
  <c r="X16" i="9"/>
  <c r="K16" i="9" s="1"/>
  <c r="Y13" i="9"/>
  <c r="L13" i="9" s="1"/>
  <c r="X39" i="9"/>
  <c r="K39" i="9" s="1"/>
  <c r="W165" i="9"/>
  <c r="J165" i="9" s="1"/>
  <c r="W101" i="9"/>
  <c r="J101" i="9" s="1"/>
  <c r="W140" i="9"/>
  <c r="J140" i="9" s="1"/>
  <c r="X79" i="9"/>
  <c r="K79" i="9" s="1"/>
  <c r="T109" i="9"/>
  <c r="G109" i="9" s="1"/>
  <c r="Z144" i="9"/>
  <c r="M144" i="9" s="1"/>
  <c r="Y69" i="9"/>
  <c r="L69" i="9" s="1"/>
  <c r="Z97" i="9"/>
  <c r="M97" i="9" s="1"/>
  <c r="V169" i="9"/>
  <c r="I169" i="9" s="1"/>
  <c r="V142" i="9"/>
  <c r="I142" i="9" s="1"/>
  <c r="X174" i="9"/>
  <c r="K174" i="9" s="1"/>
  <c r="W162" i="9"/>
  <c r="J162" i="9" s="1"/>
  <c r="U101" i="9"/>
  <c r="H101" i="9" s="1"/>
  <c r="U88" i="9"/>
  <c r="H88" i="9" s="1"/>
  <c r="V47" i="9"/>
  <c r="I47" i="9" s="1"/>
  <c r="T110" i="9"/>
  <c r="G110" i="9" s="1"/>
  <c r="T126" i="9"/>
  <c r="G126" i="9" s="1"/>
  <c r="T90" i="9"/>
  <c r="G90" i="9" s="1"/>
  <c r="X90" i="9"/>
  <c r="K90" i="9" s="1"/>
  <c r="X171" i="9"/>
  <c r="K171" i="9" s="1"/>
  <c r="T29" i="9"/>
  <c r="G29" i="9" s="1"/>
  <c r="V73" i="9"/>
  <c r="I73" i="9" s="1"/>
  <c r="U49" i="9"/>
  <c r="H49" i="9" s="1"/>
  <c r="X181" i="9"/>
  <c r="K181" i="9" s="1"/>
  <c r="Z10" i="9"/>
  <c r="M10" i="9" s="1"/>
  <c r="Z19" i="9"/>
  <c r="M19" i="9" s="1"/>
  <c r="Y36" i="9"/>
  <c r="L36" i="9" s="1"/>
  <c r="W117" i="9"/>
  <c r="J117" i="9" s="1"/>
  <c r="V157" i="9"/>
  <c r="I157" i="9" s="1"/>
  <c r="Z171" i="9"/>
  <c r="M171" i="9" s="1"/>
  <c r="Y147" i="9"/>
  <c r="L147" i="9" s="1"/>
  <c r="U149" i="9"/>
  <c r="H149" i="9" s="1"/>
  <c r="V166" i="9"/>
  <c r="I166" i="9" s="1"/>
  <c r="V28" i="9"/>
  <c r="I28" i="9" s="1"/>
  <c r="T39" i="9"/>
  <c r="G39" i="9" s="1"/>
  <c r="W175" i="9"/>
  <c r="J175" i="9" s="1"/>
  <c r="V153" i="9"/>
  <c r="I153" i="9" s="1"/>
  <c r="V19" i="9"/>
  <c r="I19" i="9" s="1"/>
  <c r="T71" i="9"/>
  <c r="G71" i="9" s="1"/>
  <c r="X85" i="9"/>
  <c r="K85" i="9" s="1"/>
  <c r="V152" i="9"/>
  <c r="I152" i="9" s="1"/>
  <c r="X175" i="9"/>
  <c r="K175" i="9" s="1"/>
  <c r="Z25" i="9"/>
  <c r="M25" i="9" s="1"/>
  <c r="X100" i="9"/>
  <c r="K100" i="9" s="1"/>
  <c r="X126" i="12"/>
  <c r="V203" i="12"/>
  <c r="W127" i="12"/>
  <c r="Z200" i="12"/>
  <c r="V8" i="12"/>
  <c r="T204" i="12"/>
  <c r="Y113" i="12"/>
  <c r="Z219" i="13"/>
  <c r="W160" i="12"/>
  <c r="X116" i="12"/>
  <c r="T112" i="12"/>
  <c r="T103" i="12"/>
  <c r="U106" i="12"/>
  <c r="V46" i="12"/>
  <c r="Y190" i="12"/>
  <c r="Y156" i="12"/>
  <c r="W103" i="12"/>
  <c r="U119" i="12"/>
  <c r="W202" i="12"/>
  <c r="X49" i="12"/>
  <c r="T143" i="12"/>
  <c r="Z26" i="12"/>
  <c r="T124" i="12"/>
  <c r="Z156" i="12"/>
  <c r="U115" i="12"/>
  <c r="Y139" i="12"/>
  <c r="Y112" i="12"/>
  <c r="V143" i="12"/>
  <c r="W117" i="12"/>
  <c r="X165" i="12"/>
  <c r="Z157" i="12"/>
  <c r="X112" i="12"/>
  <c r="V145" i="12"/>
  <c r="T26" i="12"/>
  <c r="Y167" i="13"/>
  <c r="AJ167" i="13" s="1"/>
  <c r="W8" i="12"/>
  <c r="Z137" i="12"/>
  <c r="Z118" i="12"/>
  <c r="Y39" i="12"/>
  <c r="Z124" i="12"/>
  <c r="W180" i="12"/>
  <c r="Y133" i="12"/>
  <c r="U50" i="12"/>
  <c r="X29" i="12"/>
  <c r="Z139" i="12"/>
  <c r="Z45" i="13"/>
  <c r="AK45" i="13" s="1"/>
  <c r="T150" i="12"/>
  <c r="W56" i="12"/>
  <c r="U184" i="12"/>
  <c r="X135" i="12"/>
  <c r="W158" i="12"/>
  <c r="U39" i="12"/>
  <c r="X131" i="12"/>
  <c r="Y188" i="12"/>
  <c r="W201" i="12"/>
  <c r="Z133" i="12"/>
  <c r="U47" i="12"/>
  <c r="V108" i="12"/>
  <c r="U28" i="12"/>
  <c r="Y196" i="12"/>
  <c r="Y43" i="12"/>
  <c r="T109" i="12"/>
  <c r="W64" i="13"/>
  <c r="X26" i="12"/>
  <c r="X32" i="12"/>
  <c r="W147" i="12"/>
  <c r="W148" i="12"/>
  <c r="X211" i="12"/>
  <c r="W49" i="12"/>
  <c r="W45" i="12"/>
  <c r="X145" i="12"/>
  <c r="X53" i="12"/>
  <c r="Z50" i="12"/>
  <c r="V43" i="12"/>
  <c r="W113" i="12"/>
  <c r="V40" i="12"/>
  <c r="V175" i="12"/>
  <c r="U201" i="12"/>
  <c r="W183" i="12"/>
  <c r="X110" i="12"/>
  <c r="X190" i="12"/>
  <c r="U183" i="12"/>
  <c r="V172" i="12"/>
  <c r="U103" i="12"/>
  <c r="W165" i="12"/>
  <c r="W139" i="12"/>
  <c r="U175" i="12"/>
  <c r="Y32" i="12"/>
  <c r="Z206" i="12"/>
  <c r="V197" i="12"/>
  <c r="V139" i="12"/>
  <c r="X13" i="12"/>
  <c r="X208" i="12"/>
  <c r="W178" i="12"/>
  <c r="W132" i="12"/>
  <c r="U38" i="12"/>
  <c r="Z177" i="12"/>
  <c r="X157" i="12"/>
  <c r="X107" i="12"/>
  <c r="U45" i="12"/>
  <c r="X162" i="12"/>
  <c r="T10" i="12"/>
  <c r="W184" i="12"/>
  <c r="T201" i="12"/>
  <c r="Z108" i="12"/>
  <c r="U191" i="12"/>
  <c r="V51" i="9"/>
  <c r="I51" i="9" s="1"/>
  <c r="Y47" i="9"/>
  <c r="L47" i="9" s="1"/>
  <c r="Z178" i="9"/>
  <c r="M178" i="9" s="1"/>
  <c r="W147" i="9"/>
  <c r="J147" i="9" s="1"/>
  <c r="T150" i="9"/>
  <c r="G150" i="9" s="1"/>
  <c r="W166" i="9"/>
  <c r="J166" i="9" s="1"/>
  <c r="X10" i="9"/>
  <c r="K10" i="9" s="1"/>
  <c r="X31" i="9"/>
  <c r="K31" i="9" s="1"/>
  <c r="T129" i="9"/>
  <c r="G129" i="9" s="1"/>
  <c r="Z126" i="9"/>
  <c r="M126" i="9" s="1"/>
  <c r="Y138" i="9"/>
  <c r="L138" i="9" s="1"/>
  <c r="X63" i="9"/>
  <c r="K63" i="9" s="1"/>
  <c r="Y169" i="9"/>
  <c r="L169" i="9" s="1"/>
  <c r="U17" i="9"/>
  <c r="H17" i="9" s="1"/>
  <c r="T75" i="9"/>
  <c r="G75" i="9" s="1"/>
  <c r="V71" i="9"/>
  <c r="I71" i="9" s="1"/>
  <c r="X103" i="9"/>
  <c r="K103" i="9" s="1"/>
  <c r="X38" i="9"/>
  <c r="K38" i="9" s="1"/>
  <c r="W138" i="9"/>
  <c r="J138" i="9" s="1"/>
  <c r="Y75" i="9"/>
  <c r="L75" i="9" s="1"/>
  <c r="W150" i="9"/>
  <c r="J150" i="9" s="1"/>
  <c r="U91" i="9"/>
  <c r="H91" i="9" s="1"/>
  <c r="V34" i="9"/>
  <c r="I34" i="9" s="1"/>
  <c r="X25" i="9"/>
  <c r="K25" i="9" s="1"/>
  <c r="Z103" i="9"/>
  <c r="M103" i="9" s="1"/>
  <c r="W55" i="9"/>
  <c r="J55" i="9" s="1"/>
  <c r="V132" i="9"/>
  <c r="I132" i="9" s="1"/>
  <c r="Y9" i="9"/>
  <c r="L9" i="9" s="1"/>
  <c r="W152" i="9"/>
  <c r="J152" i="9" s="1"/>
  <c r="W45" i="9"/>
  <c r="J45" i="9" s="1"/>
  <c r="X120" i="9"/>
  <c r="K120" i="9" s="1"/>
  <c r="X46" i="9"/>
  <c r="K46" i="9" s="1"/>
  <c r="U132" i="9"/>
  <c r="H132" i="9" s="1"/>
  <c r="T28" i="9"/>
  <c r="G28" i="9" s="1"/>
  <c r="X50" i="9"/>
  <c r="K50" i="9" s="1"/>
  <c r="V120" i="9"/>
  <c r="I120" i="9" s="1"/>
  <c r="Z150" i="9"/>
  <c r="M150" i="9" s="1"/>
  <c r="W122" i="9"/>
  <c r="J122" i="9" s="1"/>
  <c r="T46" i="9"/>
  <c r="G46" i="9" s="1"/>
  <c r="X66" i="9"/>
  <c r="K66" i="9" s="1"/>
  <c r="V94" i="9"/>
  <c r="I94" i="9" s="1"/>
  <c r="X121" i="9"/>
  <c r="K121" i="9" s="1"/>
  <c r="W73" i="9"/>
  <c r="J73" i="9" s="1"/>
  <c r="T17" i="9"/>
  <c r="G17" i="9" s="1"/>
  <c r="T94" i="9"/>
  <c r="G94" i="9" s="1"/>
  <c r="X20" i="9"/>
  <c r="K20" i="9" s="1"/>
  <c r="X129" i="9"/>
  <c r="K129" i="9" s="1"/>
  <c r="V110" i="9"/>
  <c r="I110" i="9" s="1"/>
  <c r="X169" i="9"/>
  <c r="K169" i="9" s="1"/>
  <c r="V77" i="9"/>
  <c r="I77" i="9" s="1"/>
  <c r="Y171" i="9"/>
  <c r="L171" i="9" s="1"/>
  <c r="W148" i="9"/>
  <c r="J148" i="9" s="1"/>
  <c r="T66" i="9"/>
  <c r="G66" i="9" s="1"/>
  <c r="Y159" i="9"/>
  <c r="L159" i="9" s="1"/>
  <c r="Z114" i="9"/>
  <c r="M114" i="9" s="1"/>
  <c r="T16" i="9"/>
  <c r="G16" i="9" s="1"/>
  <c r="V136" i="9"/>
  <c r="I136" i="9" s="1"/>
  <c r="T43" i="9"/>
  <c r="G43" i="9" s="1"/>
  <c r="X42" i="9"/>
  <c r="K42" i="9" s="1"/>
  <c r="V85" i="9"/>
  <c r="I85" i="9" s="1"/>
  <c r="T14" i="9"/>
  <c r="G14" i="9" s="1"/>
  <c r="V69" i="9"/>
  <c r="I69" i="9" s="1"/>
  <c r="Z139" i="9"/>
  <c r="M139" i="9" s="1"/>
  <c r="Y118" i="9"/>
  <c r="L118" i="9" s="1"/>
  <c r="V79" i="9"/>
  <c r="I79" i="9" s="1"/>
  <c r="T165" i="9"/>
  <c r="G165" i="9" s="1"/>
  <c r="V99" i="9"/>
  <c r="I99" i="9" s="1"/>
  <c r="U137" i="9"/>
  <c r="H137" i="9" s="1"/>
  <c r="X132" i="9"/>
  <c r="K132" i="9" s="1"/>
  <c r="T35" i="9"/>
  <c r="G35" i="9" s="1"/>
  <c r="T11" i="9"/>
  <c r="G11" i="9" s="1"/>
  <c r="V162" i="9"/>
  <c r="I162" i="9" s="1"/>
  <c r="U107" i="9"/>
  <c r="H107" i="9" s="1"/>
  <c r="U165" i="9"/>
  <c r="H165" i="9" s="1"/>
  <c r="V174" i="9"/>
  <c r="I174" i="9" s="1"/>
  <c r="U97" i="9"/>
  <c r="H97" i="9" s="1"/>
  <c r="T152" i="9"/>
  <c r="G152" i="9" s="1"/>
  <c r="W128" i="9"/>
  <c r="J128" i="9" s="1"/>
  <c r="U89" i="9"/>
  <c r="H89" i="9" s="1"/>
  <c r="Y120" i="9"/>
  <c r="L120" i="9" s="1"/>
  <c r="W23" i="9"/>
  <c r="J23" i="9" s="1"/>
  <c r="Z102" i="9"/>
  <c r="M102" i="9" s="1"/>
  <c r="W118" i="9"/>
  <c r="J118" i="9" s="1"/>
  <c r="Y166" i="9"/>
  <c r="L166" i="9" s="1"/>
  <c r="Z80" i="9"/>
  <c r="M80" i="9" s="1"/>
  <c r="U86" i="9"/>
  <c r="H86" i="9" s="1"/>
  <c r="T44" i="9"/>
  <c r="G44" i="9" s="1"/>
  <c r="T37" i="9"/>
  <c r="G37" i="9" s="1"/>
  <c r="Y143" i="9"/>
  <c r="L143" i="9" s="1"/>
  <c r="X160" i="9"/>
  <c r="K160" i="9" s="1"/>
  <c r="U24" i="9"/>
  <c r="H24" i="9" s="1"/>
  <c r="X157" i="9"/>
  <c r="K157" i="9" s="1"/>
  <c r="X168" i="9"/>
  <c r="K168" i="9" s="1"/>
  <c r="Z31" i="9"/>
  <c r="M31" i="9" s="1"/>
  <c r="V81" i="9"/>
  <c r="I81" i="9" s="1"/>
  <c r="Z130" i="9"/>
  <c r="M130" i="9" s="1"/>
  <c r="U30" i="9"/>
  <c r="H30" i="9" s="1"/>
  <c r="X19" i="9"/>
  <c r="K19" i="9" s="1"/>
  <c r="V181" i="9"/>
  <c r="I181" i="9" s="1"/>
  <c r="U181" i="9"/>
  <c r="H181" i="9" s="1"/>
  <c r="V131" i="9"/>
  <c r="I131" i="9" s="1"/>
  <c r="T149" i="9"/>
  <c r="G149" i="9" s="1"/>
  <c r="X98" i="9"/>
  <c r="K98" i="9" s="1"/>
  <c r="Z77" i="9"/>
  <c r="M77" i="9" s="1"/>
  <c r="Y97" i="9"/>
  <c r="L97" i="9" s="1"/>
  <c r="T95" i="9"/>
  <c r="G95" i="9" s="1"/>
  <c r="Y130" i="9"/>
  <c r="L130" i="9" s="1"/>
  <c r="Y80" i="9"/>
  <c r="L80" i="9" s="1"/>
  <c r="V49" i="9"/>
  <c r="I49" i="9" s="1"/>
  <c r="Y89" i="9"/>
  <c r="L89" i="9" s="1"/>
  <c r="T22" i="9"/>
  <c r="G22" i="9" s="1"/>
  <c r="X141" i="9"/>
  <c r="K141" i="9" s="1"/>
  <c r="Y132" i="9"/>
  <c r="L132" i="9" s="1"/>
  <c r="U22" i="9"/>
  <c r="H22" i="9" s="1"/>
  <c r="Y109" i="9"/>
  <c r="L109" i="9" s="1"/>
  <c r="U59" i="9"/>
  <c r="H59" i="9" s="1"/>
  <c r="Y128" i="9"/>
  <c r="L128" i="9" s="1"/>
  <c r="V57" i="9"/>
  <c r="I57" i="9" s="1"/>
  <c r="Z142" i="9"/>
  <c r="M142" i="9" s="1"/>
  <c r="U154" i="9"/>
  <c r="H154" i="9" s="1"/>
  <c r="V43" i="9"/>
  <c r="I43" i="9" s="1"/>
  <c r="Y119" i="9"/>
  <c r="L119" i="9" s="1"/>
  <c r="U38" i="9"/>
  <c r="H38" i="9" s="1"/>
  <c r="W19" i="9"/>
  <c r="J19" i="9" s="1"/>
  <c r="W34" i="9"/>
  <c r="J34" i="9" s="1"/>
  <c r="W59" i="9"/>
  <c r="J59" i="9" s="1"/>
  <c r="U51" i="9"/>
  <c r="H51" i="9" s="1"/>
  <c r="T157" i="9"/>
  <c r="G157" i="9" s="1"/>
  <c r="V147" i="9"/>
  <c r="I147" i="9" s="1"/>
  <c r="Y112" i="9"/>
  <c r="L112" i="9" s="1"/>
  <c r="T38" i="9"/>
  <c r="G38" i="9" s="1"/>
  <c r="X56" i="9"/>
  <c r="K56" i="9" s="1"/>
  <c r="T40" i="9"/>
  <c r="G40" i="9" s="1"/>
  <c r="T168" i="9"/>
  <c r="G168" i="9" s="1"/>
  <c r="V164" i="9"/>
  <c r="I164" i="9" s="1"/>
  <c r="W110" i="9"/>
  <c r="J110" i="9" s="1"/>
  <c r="Y121" i="9"/>
  <c r="L121" i="9" s="1"/>
  <c r="X125" i="9"/>
  <c r="K125" i="9" s="1"/>
  <c r="V106" i="9"/>
  <c r="I106" i="9" s="1"/>
  <c r="X176" i="9"/>
  <c r="K176" i="9" s="1"/>
  <c r="Y177" i="9"/>
  <c r="L177" i="9" s="1"/>
  <c r="W124" i="9"/>
  <c r="J124" i="9" s="1"/>
  <c r="W111" i="9"/>
  <c r="J111" i="9" s="1"/>
  <c r="T49" i="9"/>
  <c r="G49" i="9" s="1"/>
  <c r="W47" i="9"/>
  <c r="J47" i="9" s="1"/>
  <c r="T84" i="9"/>
  <c r="G84" i="9" s="1"/>
  <c r="V96" i="9"/>
  <c r="I96" i="9" s="1"/>
  <c r="U23" i="9"/>
  <c r="H23" i="9" s="1"/>
  <c r="Z41" i="9"/>
  <c r="M41" i="9" s="1"/>
  <c r="W90" i="9"/>
  <c r="J90" i="9" s="1"/>
  <c r="W75" i="9"/>
  <c r="J75" i="9" s="1"/>
  <c r="X59" i="9"/>
  <c r="K59" i="9" s="1"/>
  <c r="Y122" i="9"/>
  <c r="L122" i="9" s="1"/>
  <c r="W112" i="9"/>
  <c r="J112" i="9" s="1"/>
  <c r="U53" i="9"/>
  <c r="H53" i="9" s="1"/>
  <c r="T172" i="9"/>
  <c r="G172" i="9" s="1"/>
  <c r="X23" i="12"/>
  <c r="Y212" i="12"/>
  <c r="V24" i="12"/>
  <c r="Y134" i="12"/>
  <c r="U51" i="12"/>
  <c r="W166" i="12"/>
  <c r="W18" i="12"/>
  <c r="T149" i="12"/>
  <c r="V174" i="12"/>
  <c r="Y57" i="12"/>
  <c r="Y51" i="12"/>
  <c r="V117" i="12"/>
  <c r="T27" i="12"/>
  <c r="V150" i="12"/>
  <c r="W211" i="12"/>
  <c r="V134" i="12"/>
  <c r="U137" i="12"/>
  <c r="Z32" i="12"/>
  <c r="Y216" i="12"/>
  <c r="W189" i="12"/>
  <c r="U122" i="12"/>
  <c r="V18" i="12"/>
  <c r="W150" i="12"/>
  <c r="Z173" i="12"/>
  <c r="T169" i="12"/>
  <c r="V190" i="12"/>
  <c r="U49" i="12"/>
  <c r="U135" i="12"/>
  <c r="V49" i="12"/>
  <c r="T45" i="12"/>
  <c r="Y203" i="13"/>
  <c r="AJ203" i="13" s="1"/>
  <c r="V166" i="12"/>
  <c r="T142" i="12"/>
  <c r="T108" i="12"/>
  <c r="T137" i="12"/>
  <c r="X31" i="13"/>
  <c r="AI31" i="13" s="1"/>
  <c r="U189" i="12"/>
  <c r="U204" i="12"/>
  <c r="X18" i="12"/>
  <c r="Y27" i="12"/>
  <c r="Y174" i="12"/>
  <c r="T51" i="12"/>
  <c r="T55" i="12"/>
  <c r="Z210" i="12"/>
  <c r="U118" i="12"/>
  <c r="V181" i="12"/>
  <c r="T18" i="12"/>
  <c r="W145" i="12"/>
  <c r="Y23" i="12"/>
  <c r="Z188" i="12"/>
  <c r="V107" i="12"/>
  <c r="U132" i="12"/>
  <c r="W206" i="12"/>
  <c r="Y13" i="12"/>
  <c r="W146" i="12"/>
  <c r="T127" i="12"/>
  <c r="Z211" i="12"/>
  <c r="T115" i="12"/>
  <c r="X197" i="12"/>
  <c r="X103" i="12"/>
  <c r="X132" i="12"/>
  <c r="X40" i="12"/>
  <c r="V184" i="12"/>
  <c r="T210" i="12"/>
  <c r="U182" i="12"/>
  <c r="U24" i="12"/>
  <c r="Y115" i="13"/>
  <c r="AJ115" i="13" s="1"/>
  <c r="U148" i="12"/>
  <c r="W173" i="12"/>
  <c r="U216" i="12"/>
  <c r="U114" i="12"/>
  <c r="Z131" i="12"/>
  <c r="W167" i="12"/>
  <c r="W136" i="12"/>
  <c r="V186" i="12"/>
  <c r="W114" i="12"/>
  <c r="V45" i="12"/>
  <c r="T158" i="12"/>
  <c r="W115" i="12"/>
  <c r="X60" i="12"/>
  <c r="Z142" i="12"/>
  <c r="X56" i="12"/>
  <c r="X30" i="13"/>
  <c r="AI30" i="13" s="1"/>
  <c r="T198" i="12"/>
  <c r="W10" i="12"/>
  <c r="V149" i="12"/>
  <c r="W142" i="12"/>
  <c r="V216" i="12"/>
  <c r="Z10" i="12"/>
  <c r="Y191" i="12"/>
  <c r="X170" i="12"/>
  <c r="V161" i="12"/>
  <c r="U127" i="12"/>
  <c r="Y186" i="12"/>
  <c r="Y118" i="12"/>
  <c r="U178" i="12"/>
  <c r="U150" i="12"/>
  <c r="V156" i="12"/>
  <c r="U177" i="12"/>
  <c r="V128" i="12"/>
  <c r="Z53" i="12"/>
  <c r="X160" i="12"/>
  <c r="T156" i="12"/>
  <c r="T57" i="12"/>
  <c r="W130" i="12"/>
  <c r="U196" i="12"/>
  <c r="Y145" i="12"/>
  <c r="X76" i="9"/>
  <c r="K76" i="9" s="1"/>
  <c r="Z156" i="9"/>
  <c r="M156" i="9" s="1"/>
  <c r="V20" i="9"/>
  <c r="I20" i="9" s="1"/>
  <c r="V123" i="9"/>
  <c r="I123" i="9" s="1"/>
  <c r="U152" i="9"/>
  <c r="H152" i="9" s="1"/>
  <c r="U117" i="9"/>
  <c r="H117" i="9" s="1"/>
  <c r="Y91" i="9"/>
  <c r="L91" i="9" s="1"/>
  <c r="X9" i="9"/>
  <c r="K9" i="9" s="1"/>
  <c r="V124" i="9"/>
  <c r="I124" i="9" s="1"/>
  <c r="U9" i="9"/>
  <c r="H9" i="9" s="1"/>
  <c r="W181" i="9"/>
  <c r="J181" i="9" s="1"/>
  <c r="X117" i="9"/>
  <c r="K117" i="9" s="1"/>
  <c r="Y28" i="9"/>
  <c r="L28" i="9" s="1"/>
  <c r="Y139" i="9"/>
  <c r="L139" i="9" s="1"/>
  <c r="W94" i="9"/>
  <c r="J94" i="9" s="1"/>
  <c r="U108" i="9"/>
  <c r="H108" i="9" s="1"/>
  <c r="Y20" i="9"/>
  <c r="L20" i="9" s="1"/>
  <c r="U46" i="9"/>
  <c r="H46" i="9" s="1"/>
  <c r="T88" i="9"/>
  <c r="G88" i="9" s="1"/>
  <c r="V17" i="9"/>
  <c r="I17" i="9" s="1"/>
  <c r="Y106" i="9"/>
  <c r="L106" i="9" s="1"/>
  <c r="Y102" i="9"/>
  <c r="L102" i="9" s="1"/>
  <c r="T103" i="9"/>
  <c r="G103" i="9" s="1"/>
  <c r="T23" i="9"/>
  <c r="G23" i="9" s="1"/>
  <c r="Y148" i="9"/>
  <c r="L148" i="9" s="1"/>
  <c r="T151" i="9"/>
  <c r="G151" i="9" s="1"/>
  <c r="Z125" i="9"/>
  <c r="M125" i="9" s="1"/>
  <c r="U96" i="9"/>
  <c r="H96" i="9" s="1"/>
  <c r="Z158" i="9"/>
  <c r="M158" i="9" s="1"/>
  <c r="U140" i="9"/>
  <c r="H140" i="9" s="1"/>
  <c r="W40" i="9"/>
  <c r="J40" i="9" s="1"/>
  <c r="U148" i="9"/>
  <c r="H148" i="9" s="1"/>
  <c r="Y152" i="9"/>
  <c r="L152" i="9" s="1"/>
  <c r="W114" i="9"/>
  <c r="J114" i="9" s="1"/>
  <c r="T97" i="9"/>
  <c r="G97" i="9" s="1"/>
  <c r="U62" i="9"/>
  <c r="H62" i="9" s="1"/>
  <c r="U80" i="9"/>
  <c r="H80" i="9" s="1"/>
  <c r="T139" i="9"/>
  <c r="G139" i="9" s="1"/>
  <c r="W98" i="9"/>
  <c r="J98" i="9" s="1"/>
  <c r="Y40" i="9"/>
  <c r="L40" i="9" s="1"/>
  <c r="W24" i="9"/>
  <c r="J24" i="9" s="1"/>
  <c r="W11" i="9"/>
  <c r="J11" i="9" s="1"/>
  <c r="Y127" i="9"/>
  <c r="L127" i="9" s="1"/>
  <c r="W163" i="9"/>
  <c r="J163" i="9" s="1"/>
  <c r="Z89" i="9"/>
  <c r="M89" i="9" s="1"/>
  <c r="T10" i="9"/>
  <c r="G10" i="9" s="1"/>
  <c r="V167" i="9"/>
  <c r="I167" i="9" s="1"/>
  <c r="Z169" i="9"/>
  <c r="M169" i="9" s="1"/>
  <c r="Y154" i="9"/>
  <c r="L154" i="9" s="1"/>
  <c r="Y123" i="9"/>
  <c r="L123" i="9" s="1"/>
  <c r="T101" i="9"/>
  <c r="G101" i="9" s="1"/>
  <c r="U93" i="9"/>
  <c r="H93" i="9" s="1"/>
  <c r="T160" i="9"/>
  <c r="G160" i="9" s="1"/>
  <c r="W125" i="9"/>
  <c r="J125" i="9" s="1"/>
  <c r="X41" i="9"/>
  <c r="K41" i="9" s="1"/>
  <c r="V50" i="9"/>
  <c r="I50" i="9" s="1"/>
  <c r="X71" i="9"/>
  <c r="K71" i="9" s="1"/>
  <c r="U111" i="9"/>
  <c r="H111" i="9" s="1"/>
  <c r="T50" i="9"/>
  <c r="G50" i="9" s="1"/>
  <c r="W170" i="9"/>
  <c r="J170" i="9" s="1"/>
  <c r="Y39" i="9"/>
  <c r="L39" i="9" s="1"/>
  <c r="X178" i="9"/>
  <c r="K178" i="9" s="1"/>
  <c r="V176" i="9"/>
  <c r="I176" i="9" s="1"/>
  <c r="Y165" i="9"/>
  <c r="L165" i="9" s="1"/>
  <c r="X44" i="9"/>
  <c r="K44" i="9" s="1"/>
  <c r="W177" i="9"/>
  <c r="J177" i="9" s="1"/>
  <c r="Y157" i="9"/>
  <c r="L157" i="9" s="1"/>
  <c r="Z36" i="9"/>
  <c r="M36" i="9" s="1"/>
  <c r="Y175" i="9"/>
  <c r="L175" i="9" s="1"/>
  <c r="W168" i="9"/>
  <c r="J168" i="9" s="1"/>
  <c r="T170" i="9"/>
  <c r="G170" i="9" s="1"/>
  <c r="T59" i="9"/>
  <c r="G59" i="9" s="1"/>
  <c r="X177" i="9"/>
  <c r="K177" i="9" s="1"/>
  <c r="U147" i="12"/>
  <c r="Z207" i="12"/>
  <c r="T189" i="12"/>
  <c r="X189" i="12"/>
  <c r="X210" i="12"/>
  <c r="Y106" i="12"/>
  <c r="U166" i="12"/>
  <c r="W180" i="13"/>
  <c r="AH180" i="13" s="1"/>
  <c r="W212" i="12"/>
  <c r="Y153" i="12"/>
  <c r="U142" i="12"/>
  <c r="Y203" i="12"/>
  <c r="Y201" i="13"/>
  <c r="AJ201" i="13" s="1"/>
  <c r="W188" i="12"/>
  <c r="Y129" i="13"/>
  <c r="AJ129" i="13" s="1"/>
  <c r="Z60" i="12"/>
  <c r="W62" i="12"/>
  <c r="Z59" i="12"/>
  <c r="W190" i="12"/>
  <c r="W203" i="12"/>
  <c r="T119" i="12"/>
  <c r="T53" i="12"/>
  <c r="Z112" i="12"/>
  <c r="Y137" i="12"/>
  <c r="X212" i="12"/>
  <c r="W137" i="12"/>
  <c r="V133" i="12"/>
  <c r="X178" i="12"/>
  <c r="T62" i="12"/>
  <c r="T167" i="12"/>
  <c r="Z23" i="12"/>
  <c r="X101" i="12"/>
  <c r="T8" i="12"/>
  <c r="Y208" i="12"/>
  <c r="W43" i="12"/>
  <c r="U57" i="12"/>
  <c r="T148" i="12"/>
  <c r="V27" i="12"/>
  <c r="T153" i="12"/>
  <c r="X117" i="12"/>
  <c r="Y8" i="12"/>
  <c r="Y40" i="12"/>
  <c r="T58" i="12"/>
  <c r="Y170" i="12"/>
  <c r="U161" i="12"/>
  <c r="X219" i="12"/>
  <c r="X200" i="12"/>
  <c r="X158" i="12"/>
  <c r="Y114" i="12"/>
  <c r="Y147" i="13"/>
  <c r="AJ147" i="13" s="1"/>
  <c r="V180" i="12"/>
  <c r="U131" i="12"/>
  <c r="T211" i="12"/>
  <c r="W197" i="12"/>
  <c r="W30" i="12"/>
  <c r="U211" i="12"/>
  <c r="U32" i="12"/>
  <c r="Z38" i="13"/>
  <c r="AK38" i="13" s="1"/>
  <c r="V17" i="12"/>
  <c r="T219" i="12"/>
  <c r="Z213" i="12"/>
  <c r="U174" i="12"/>
  <c r="W58" i="12"/>
  <c r="T128" i="12"/>
  <c r="W51" i="12"/>
  <c r="W213" i="12"/>
  <c r="X167" i="12"/>
  <c r="V142" i="12"/>
  <c r="Z189" i="12"/>
  <c r="Z143" i="12"/>
  <c r="Y158" i="12"/>
  <c r="V53" i="12"/>
  <c r="W116" i="12"/>
  <c r="V29" i="12"/>
  <c r="W107" i="12"/>
  <c r="Y60" i="12"/>
  <c r="Y103" i="12"/>
  <c r="X146" i="12"/>
  <c r="Z62" i="12"/>
  <c r="V26" i="12"/>
  <c r="Y107" i="12"/>
  <c r="U146" i="12"/>
  <c r="Y185" i="12"/>
  <c r="Z166" i="12"/>
  <c r="T49" i="12"/>
  <c r="Z151" i="12"/>
  <c r="W123" i="12"/>
  <c r="Y123" i="12"/>
  <c r="U133" i="12"/>
  <c r="T133" i="12"/>
  <c r="W40" i="12"/>
  <c r="V30" i="12"/>
  <c r="Z18" i="13"/>
  <c r="AK18" i="13" s="1"/>
  <c r="W200" i="12"/>
  <c r="Z169" i="12"/>
  <c r="X188" i="12"/>
  <c r="Z144" i="13"/>
  <c r="Z160" i="12"/>
  <c r="V23" i="12"/>
  <c r="T162" i="12"/>
  <c r="Y62" i="12"/>
  <c r="X43" i="12"/>
  <c r="T196" i="12"/>
  <c r="T128" i="9"/>
  <c r="G128" i="9" s="1"/>
  <c r="W15" i="9"/>
  <c r="J15" i="9" s="1"/>
  <c r="Y94" i="9"/>
  <c r="L94" i="9" s="1"/>
  <c r="W102" i="9"/>
  <c r="J102" i="9" s="1"/>
  <c r="V108" i="9"/>
  <c r="I108" i="9" s="1"/>
  <c r="V115" i="9"/>
  <c r="I115" i="9" s="1"/>
  <c r="Z43" i="9"/>
  <c r="M43" i="9" s="1"/>
  <c r="Z87" i="9"/>
  <c r="M87" i="9" s="1"/>
  <c r="U105" i="9"/>
  <c r="H105" i="9" s="1"/>
  <c r="U43" i="9"/>
  <c r="H43" i="9" s="1"/>
  <c r="U36" i="9"/>
  <c r="H36" i="9" s="1"/>
  <c r="W100" i="9"/>
  <c r="J100" i="9" s="1"/>
  <c r="X29" i="9"/>
  <c r="K29" i="9" s="1"/>
  <c r="V121" i="9"/>
  <c r="I121" i="9" s="1"/>
  <c r="Y168" i="9"/>
  <c r="L168" i="9" s="1"/>
  <c r="Y105" i="9"/>
  <c r="L105" i="9" s="1"/>
  <c r="V10" i="9"/>
  <c r="I10" i="9" s="1"/>
  <c r="V16" i="9"/>
  <c r="I16" i="9" s="1"/>
  <c r="T156" i="9"/>
  <c r="G156" i="9" s="1"/>
  <c r="T131" i="9"/>
  <c r="G131" i="9" s="1"/>
  <c r="Z85" i="9"/>
  <c r="M85" i="9" s="1"/>
  <c r="T36" i="9"/>
  <c r="G36" i="9" s="1"/>
  <c r="Z91" i="9"/>
  <c r="M91" i="9" s="1"/>
  <c r="W89" i="9"/>
  <c r="J89" i="9" s="1"/>
  <c r="Y93" i="9"/>
  <c r="L93" i="9" s="1"/>
  <c r="U134" i="9"/>
  <c r="H134" i="9" s="1"/>
  <c r="Y162" i="9"/>
  <c r="L162" i="9" s="1"/>
  <c r="X164" i="9"/>
  <c r="K164" i="9" s="1"/>
  <c r="W87" i="9"/>
  <c r="J87" i="9" s="1"/>
  <c r="Y32" i="9"/>
  <c r="L32" i="9" s="1"/>
  <c r="X107" i="9"/>
  <c r="K107" i="9" s="1"/>
  <c r="Z175" i="9"/>
  <c r="M175" i="9" s="1"/>
  <c r="V25" i="9"/>
  <c r="I25" i="9" s="1"/>
  <c r="T125" i="9"/>
  <c r="G125" i="9" s="1"/>
  <c r="V39" i="9"/>
  <c r="I39" i="9" s="1"/>
  <c r="Y113" i="9"/>
  <c r="L113" i="9" s="1"/>
  <c r="U110" i="9"/>
  <c r="H110" i="9" s="1"/>
  <c r="U92" i="9"/>
  <c r="H92" i="9" s="1"/>
  <c r="X148" i="9"/>
  <c r="K148" i="9" s="1"/>
  <c r="W109" i="9"/>
  <c r="J109" i="9" s="1"/>
  <c r="X23" i="9"/>
  <c r="K23" i="9" s="1"/>
  <c r="U16" i="9"/>
  <c r="H16" i="9" s="1"/>
  <c r="U68" i="9"/>
  <c r="H68" i="9" s="1"/>
  <c r="X61" i="9"/>
  <c r="K61" i="9" s="1"/>
  <c r="X143" i="9"/>
  <c r="K143" i="9" s="1"/>
  <c r="Z107" i="9"/>
  <c r="M107" i="9" s="1"/>
  <c r="W106" i="9"/>
  <c r="J106" i="9" s="1"/>
  <c r="Y163" i="9"/>
  <c r="L163" i="9" s="1"/>
  <c r="V133" i="9"/>
  <c r="I133" i="9" s="1"/>
  <c r="T119" i="9"/>
  <c r="G119" i="9" s="1"/>
  <c r="U129" i="9"/>
  <c r="H129" i="9" s="1"/>
  <c r="T18" i="9"/>
  <c r="G18" i="9" s="1"/>
  <c r="X113" i="9"/>
  <c r="K113" i="9" s="1"/>
  <c r="Y170" i="9"/>
  <c r="L170" i="9" s="1"/>
  <c r="W164" i="9"/>
  <c r="J164" i="9" s="1"/>
  <c r="Y172" i="9"/>
  <c r="L172" i="9" s="1"/>
  <c r="W151" i="9"/>
  <c r="J151" i="9" s="1"/>
  <c r="T123" i="9"/>
  <c r="G123" i="9" s="1"/>
  <c r="T79" i="9"/>
  <c r="G79" i="9" s="1"/>
  <c r="W46" i="9"/>
  <c r="J46" i="9" s="1"/>
  <c r="U76" i="9"/>
  <c r="H76" i="9" s="1"/>
  <c r="V13" i="9"/>
  <c r="I13" i="9" s="1"/>
  <c r="T122" i="9"/>
  <c r="G122" i="9" s="1"/>
  <c r="V151" i="9"/>
  <c r="I151" i="9" s="1"/>
  <c r="U168" i="9"/>
  <c r="H168" i="9" s="1"/>
  <c r="X172" i="9"/>
  <c r="K172" i="9" s="1"/>
  <c r="Y167" i="9"/>
  <c r="L167" i="9" s="1"/>
  <c r="Y134" i="9"/>
  <c r="L134" i="9" s="1"/>
  <c r="U77" i="9"/>
  <c r="H77" i="9" s="1"/>
  <c r="Z30" i="9"/>
  <c r="M30" i="9" s="1"/>
  <c r="W17" i="9"/>
  <c r="J17" i="9" s="1"/>
  <c r="U21" i="9"/>
  <c r="H21" i="9" s="1"/>
  <c r="V168" i="9"/>
  <c r="I168" i="9" s="1"/>
  <c r="V143" i="9"/>
  <c r="I143" i="9" s="1"/>
  <c r="V95" i="9"/>
  <c r="I95" i="9" s="1"/>
  <c r="U176" i="9"/>
  <c r="H176" i="9" s="1"/>
  <c r="U123" i="9"/>
  <c r="H123" i="9" s="1"/>
  <c r="T25" i="9"/>
  <c r="G25" i="9" s="1"/>
  <c r="W159" i="9"/>
  <c r="J159" i="9" s="1"/>
  <c r="U75" i="9"/>
  <c r="H75" i="9" s="1"/>
  <c r="Y59" i="9"/>
  <c r="L59" i="9" s="1"/>
  <c r="U29" i="9"/>
  <c r="H29" i="9" s="1"/>
  <c r="W103" i="9"/>
  <c r="J103" i="9" s="1"/>
  <c r="U173" i="9"/>
  <c r="H173" i="9" s="1"/>
  <c r="U109" i="9"/>
  <c r="H109" i="9" s="1"/>
  <c r="W60" i="9"/>
  <c r="J60" i="9" s="1"/>
  <c r="T107" i="9"/>
  <c r="G107" i="9" s="1"/>
  <c r="V114" i="9"/>
  <c r="I114" i="9" s="1"/>
  <c r="W139" i="9"/>
  <c r="J139" i="9" s="1"/>
  <c r="Z59" i="9"/>
  <c r="M59" i="9" s="1"/>
  <c r="T155" i="9"/>
  <c r="G155" i="9" s="1"/>
  <c r="U90" i="9"/>
  <c r="H90" i="9" s="1"/>
  <c r="V159" i="9"/>
  <c r="I159" i="9" s="1"/>
  <c r="V107" i="9"/>
  <c r="I107" i="9" s="1"/>
  <c r="W176" i="9"/>
  <c r="J176" i="9" s="1"/>
  <c r="Y77" i="9"/>
  <c r="L77" i="9" s="1"/>
  <c r="V86" i="9"/>
  <c r="I86" i="9" s="1"/>
  <c r="T116" i="9"/>
  <c r="G116" i="9" s="1"/>
  <c r="W123" i="9"/>
  <c r="J123" i="9" s="1"/>
  <c r="U44" i="9"/>
  <c r="H44" i="9" s="1"/>
  <c r="U175" i="9"/>
  <c r="H175" i="9" s="1"/>
  <c r="Z82" i="9"/>
  <c r="M82" i="9" s="1"/>
  <c r="Z20" i="9"/>
  <c r="M20" i="9" s="1"/>
  <c r="Y29" i="9"/>
  <c r="L29" i="9" s="1"/>
  <c r="U50" i="9"/>
  <c r="H50" i="9" s="1"/>
  <c r="U104" i="9"/>
  <c r="H104" i="9" s="1"/>
  <c r="Z111" i="9"/>
  <c r="M111" i="9" s="1"/>
  <c r="V46" i="9"/>
  <c r="I46" i="9" s="1"/>
  <c r="U167" i="9"/>
  <c r="H167" i="9" s="1"/>
  <c r="U42" i="9"/>
  <c r="H42" i="9" s="1"/>
  <c r="U142" i="9"/>
  <c r="H142" i="9" s="1"/>
  <c r="Y174" i="9"/>
  <c r="L174" i="9" s="1"/>
  <c r="Z15" i="9"/>
  <c r="M15" i="9" s="1"/>
  <c r="U14" i="9"/>
  <c r="H14" i="9" s="1"/>
  <c r="W16" i="9"/>
  <c r="J16" i="9" s="1"/>
  <c r="U25" i="9"/>
  <c r="H25" i="9" s="1"/>
  <c r="X97" i="9"/>
  <c r="K97" i="9" s="1"/>
  <c r="U57" i="9"/>
  <c r="H57" i="9" s="1"/>
  <c r="W158" i="9"/>
  <c r="J158" i="9" s="1"/>
  <c r="Y156" i="9"/>
  <c r="L156" i="9" s="1"/>
  <c r="X87" i="9"/>
  <c r="K87" i="9" s="1"/>
  <c r="Z119" i="9"/>
  <c r="M119" i="9" s="1"/>
  <c r="U98" i="9"/>
  <c r="H98" i="9" s="1"/>
  <c r="W105" i="9"/>
  <c r="J105" i="9" s="1"/>
  <c r="Z147" i="9"/>
  <c r="M147" i="9" s="1"/>
  <c r="X147" i="9"/>
  <c r="K147" i="9" s="1"/>
  <c r="W83" i="9"/>
  <c r="J83" i="9" s="1"/>
  <c r="W79" i="9"/>
  <c r="J79" i="9" s="1"/>
  <c r="Y18" i="9"/>
  <c r="L18" i="9" s="1"/>
  <c r="V93" i="9"/>
  <c r="I93" i="9" s="1"/>
  <c r="V206" i="12"/>
  <c r="W186" i="12"/>
  <c r="Y46" i="12"/>
  <c r="U26" i="12"/>
  <c r="V118" i="12"/>
  <c r="W38" i="12"/>
  <c r="U207" i="12"/>
  <c r="Y45" i="12"/>
  <c r="Z123" i="12"/>
  <c r="U145" i="12"/>
  <c r="X123" i="12"/>
  <c r="W50" i="12"/>
  <c r="Y18" i="12"/>
  <c r="Z51" i="12"/>
  <c r="X118" i="12"/>
  <c r="U134" i="12"/>
  <c r="W28" i="12"/>
  <c r="Y146" i="12"/>
  <c r="X149" i="12"/>
  <c r="X46" i="12"/>
  <c r="W152" i="12"/>
  <c r="T101" i="12"/>
  <c r="Y175" i="12"/>
  <c r="Z153" i="12"/>
  <c r="X24" i="12"/>
  <c r="T152" i="12"/>
  <c r="V212" i="12"/>
  <c r="Y177" i="12"/>
  <c r="W175" i="12"/>
  <c r="U136" i="12"/>
  <c r="X191" i="12"/>
  <c r="T181" i="12"/>
  <c r="T193" i="12"/>
  <c r="W27" i="12"/>
  <c r="T130" i="12"/>
  <c r="Y173" i="12"/>
  <c r="X140" i="12"/>
  <c r="Z49" i="13"/>
  <c r="AK49" i="13" s="1"/>
  <c r="T113" i="12"/>
  <c r="Y59" i="12"/>
  <c r="Y117" i="12"/>
  <c r="Y201" i="12"/>
  <c r="V210" i="12"/>
  <c r="X209" i="12"/>
  <c r="T114" i="12"/>
  <c r="Y50" i="12"/>
  <c r="W209" i="12"/>
  <c r="Z101" i="12"/>
  <c r="Y206" i="12"/>
  <c r="X173" i="12"/>
  <c r="V183" i="12"/>
  <c r="Z88" i="12"/>
  <c r="T191" i="12"/>
  <c r="W124" i="12"/>
  <c r="V50" i="12"/>
  <c r="U170" i="12"/>
  <c r="V167" i="12"/>
  <c r="T46" i="12"/>
  <c r="W134" i="12"/>
  <c r="U188" i="12"/>
  <c r="U151" i="12"/>
  <c r="T161" i="12"/>
  <c r="Y101" i="12"/>
  <c r="T216" i="12"/>
  <c r="X128" i="12"/>
  <c r="U101" i="12"/>
  <c r="Y166" i="12"/>
  <c r="Y150" i="12"/>
  <c r="U107" i="12"/>
  <c r="X113" i="12"/>
  <c r="Y38" i="12"/>
  <c r="W26" i="12"/>
  <c r="V130" i="12"/>
  <c r="U181" i="12"/>
  <c r="X174" i="12"/>
  <c r="Y198" i="12"/>
  <c r="T134" i="12"/>
  <c r="V207" i="12"/>
  <c r="Y109" i="12"/>
  <c r="U23" i="12"/>
  <c r="T110" i="12"/>
  <c r="Y155" i="13"/>
  <c r="AJ155" i="13" s="1"/>
  <c r="U206" i="12"/>
  <c r="V56" i="12"/>
  <c r="V160" i="12"/>
  <c r="X17" i="12"/>
  <c r="Y91" i="13"/>
  <c r="Y58" i="13"/>
  <c r="AJ58" i="13" s="1"/>
  <c r="T147" i="12"/>
  <c r="T31" i="13"/>
  <c r="W13" i="12"/>
  <c r="Z178" i="12"/>
  <c r="W32" i="12"/>
  <c r="U110" i="12"/>
  <c r="W60" i="12"/>
  <c r="X172" i="12"/>
  <c r="X55" i="12"/>
  <c r="Z27" i="12"/>
  <c r="V193" i="12"/>
  <c r="X58" i="12"/>
  <c r="U186" i="12"/>
  <c r="W191" i="12"/>
  <c r="W153" i="12"/>
  <c r="X136" i="12"/>
  <c r="Z73" i="9"/>
  <c r="M73" i="9" s="1"/>
  <c r="V80" i="9"/>
  <c r="I80" i="9" s="1"/>
  <c r="V59" i="9"/>
  <c r="I59" i="9" s="1"/>
  <c r="X108" i="9"/>
  <c r="K108" i="9" s="1"/>
  <c r="Y10" i="9"/>
  <c r="L10" i="9" s="1"/>
  <c r="Y96" i="9"/>
  <c r="L96" i="9" s="1"/>
  <c r="Y83" i="9"/>
  <c r="L83" i="9" s="1"/>
  <c r="Z44" i="9"/>
  <c r="M44" i="9" s="1"/>
  <c r="Y41" i="9"/>
  <c r="L41" i="9" s="1"/>
  <c r="W126" i="9"/>
  <c r="J126" i="9" s="1"/>
  <c r="T176" i="9"/>
  <c r="G176" i="9" s="1"/>
  <c r="V175" i="9"/>
  <c r="I175" i="9" s="1"/>
  <c r="U99" i="9"/>
  <c r="H99" i="9" s="1"/>
  <c r="Y86" i="9"/>
  <c r="L86" i="9" s="1"/>
  <c r="T169" i="9"/>
  <c r="G169" i="9" s="1"/>
  <c r="Y84" i="9"/>
  <c r="L84" i="9" s="1"/>
  <c r="T78" i="9"/>
  <c r="G78" i="9" s="1"/>
  <c r="Z108" i="9"/>
  <c r="M108" i="9" s="1"/>
  <c r="Y149" i="9"/>
  <c r="L149" i="9" s="1"/>
  <c r="X128" i="9"/>
  <c r="K128" i="9" s="1"/>
  <c r="V171" i="9"/>
  <c r="I171" i="9" s="1"/>
  <c r="X126" i="9"/>
  <c r="K126" i="9" s="1"/>
  <c r="X92" i="9"/>
  <c r="K92" i="9" s="1"/>
  <c r="Z13" i="9"/>
  <c r="M13" i="9" s="1"/>
  <c r="Y141" i="9"/>
  <c r="L141" i="9" s="1"/>
  <c r="Y34" i="9"/>
  <c r="L34" i="9" s="1"/>
  <c r="T80" i="9"/>
  <c r="G80" i="9" s="1"/>
  <c r="Y85" i="9"/>
  <c r="L85" i="9" s="1"/>
  <c r="W77" i="9"/>
  <c r="J77" i="9" s="1"/>
  <c r="T147" i="9"/>
  <c r="G147" i="9" s="1"/>
  <c r="X116" i="9"/>
  <c r="K116" i="9" s="1"/>
  <c r="T130" i="9"/>
  <c r="G130" i="9" s="1"/>
  <c r="Y35" i="9"/>
  <c r="L35" i="9" s="1"/>
  <c r="W66" i="9"/>
  <c r="J66" i="9" s="1"/>
  <c r="Z162" i="9"/>
  <c r="M162" i="9" s="1"/>
  <c r="T32" i="9"/>
  <c r="G32" i="9" s="1"/>
  <c r="V116" i="9"/>
  <c r="I116" i="9" s="1"/>
  <c r="W137" i="9"/>
  <c r="J137" i="9" s="1"/>
  <c r="U15" i="9"/>
  <c r="H15" i="9" s="1"/>
  <c r="U138" i="9"/>
  <c r="H138" i="9" s="1"/>
  <c r="V158" i="9"/>
  <c r="I158" i="9" s="1"/>
  <c r="U66" i="9"/>
  <c r="H66" i="9" s="1"/>
  <c r="T20" i="9"/>
  <c r="G20" i="9" s="1"/>
  <c r="Y101" i="9"/>
  <c r="L101" i="9" s="1"/>
  <c r="T144" i="9"/>
  <c r="G144" i="9" s="1"/>
  <c r="X173" i="9"/>
  <c r="K173" i="9" s="1"/>
  <c r="V29" i="9"/>
  <c r="I29" i="9" s="1"/>
  <c r="Z127" i="9"/>
  <c r="M127" i="9" s="1"/>
  <c r="U127" i="9"/>
  <c r="H127" i="9" s="1"/>
  <c r="Z88" i="9"/>
  <c r="M88" i="9" s="1"/>
  <c r="W99" i="9"/>
  <c r="J99" i="9" s="1"/>
  <c r="Y104" i="9"/>
  <c r="L104" i="9" s="1"/>
  <c r="X166" i="9"/>
  <c r="K166" i="9" s="1"/>
  <c r="V66" i="9"/>
  <c r="I66" i="9" s="1"/>
  <c r="T132" i="9"/>
  <c r="G132" i="9" s="1"/>
  <c r="X104" i="9"/>
  <c r="K104" i="9" s="1"/>
  <c r="W51" i="9"/>
  <c r="J51" i="9" s="1"/>
  <c r="Z39" i="9"/>
  <c r="M39" i="9" s="1"/>
  <c r="W8" i="9"/>
  <c r="J8" i="9" s="1"/>
  <c r="V149" i="9"/>
  <c r="I149" i="9" s="1"/>
  <c r="Y50" i="9"/>
  <c r="L50" i="9" s="1"/>
  <c r="V150" i="9"/>
  <c r="I150" i="9" s="1"/>
  <c r="T159" i="9"/>
  <c r="G159" i="9" s="1"/>
  <c r="X86" i="9"/>
  <c r="K86" i="9" s="1"/>
  <c r="U106" i="9"/>
  <c r="H106" i="9" s="1"/>
  <c r="U151" i="9"/>
  <c r="H151" i="9" s="1"/>
  <c r="W13" i="9"/>
  <c r="J13" i="9" s="1"/>
  <c r="W84" i="9"/>
  <c r="J84" i="9" s="1"/>
  <c r="Z57" i="9"/>
  <c r="M57" i="9" s="1"/>
  <c r="W50" i="9"/>
  <c r="J50" i="9" s="1"/>
  <c r="U122" i="9"/>
  <c r="H122" i="9" s="1"/>
  <c r="W133" i="9"/>
  <c r="J133" i="9" s="1"/>
  <c r="Z114" i="12"/>
  <c r="Y193" i="12"/>
  <c r="Z122" i="12"/>
  <c r="U126" i="12"/>
  <c r="T32" i="12"/>
  <c r="X213" i="12"/>
  <c r="X155" i="12"/>
  <c r="V114" i="12"/>
  <c r="W177" i="12"/>
  <c r="Y88" i="12"/>
  <c r="W181" i="13"/>
  <c r="AH181" i="13" s="1"/>
  <c r="Y213" i="12"/>
  <c r="Y130" i="13"/>
  <c r="AJ130" i="13" s="1"/>
  <c r="W53" i="12"/>
  <c r="Y131" i="12"/>
  <c r="Z113" i="12"/>
  <c r="V109" i="12"/>
  <c r="W31" i="13"/>
  <c r="AH31" i="13" s="1"/>
  <c r="W126" i="12"/>
  <c r="T30" i="12"/>
  <c r="W198" i="12"/>
  <c r="Z203" i="12"/>
  <c r="U128" i="12"/>
  <c r="V116" i="12"/>
  <c r="T155" i="12"/>
  <c r="Y110" i="12"/>
  <c r="W133" i="12"/>
  <c r="W39" i="12"/>
  <c r="U193" i="12"/>
  <c r="T166" i="12"/>
  <c r="Y24" i="13"/>
  <c r="AJ24" i="13" s="1"/>
  <c r="X50" i="12"/>
  <c r="U123" i="12"/>
  <c r="Z189" i="13"/>
  <c r="AK189" i="13" s="1"/>
  <c r="Z39" i="13"/>
  <c r="AK39" i="13" s="1"/>
  <c r="T184" i="12"/>
  <c r="T135" i="12"/>
  <c r="Z208" i="13"/>
  <c r="AK208" i="13" s="1"/>
  <c r="Z57" i="12"/>
  <c r="Z150" i="13"/>
  <c r="AK150" i="13" s="1"/>
  <c r="U219" i="12"/>
  <c r="T175" i="12"/>
  <c r="V157" i="12"/>
  <c r="W24" i="12"/>
  <c r="V137" i="12"/>
  <c r="V110" i="12"/>
  <c r="W119" i="12"/>
  <c r="V122" i="12"/>
  <c r="Z117" i="12"/>
  <c r="U213" i="12"/>
  <c r="Y162" i="12"/>
  <c r="U212" i="12"/>
  <c r="V51" i="12"/>
  <c r="X204" i="12"/>
  <c r="T39" i="12"/>
  <c r="Z29" i="12"/>
  <c r="V131" i="12"/>
  <c r="T47" i="12"/>
  <c r="T106" i="12"/>
  <c r="X169" i="12"/>
  <c r="U209" i="12"/>
  <c r="W118" i="12"/>
  <c r="Z31" i="13"/>
  <c r="AK31" i="13" s="1"/>
  <c r="U109" i="12"/>
  <c r="Z40" i="12"/>
  <c r="Y207" i="12"/>
  <c r="X119" i="12"/>
  <c r="V146" i="12"/>
  <c r="V127" i="12"/>
  <c r="Y75" i="13"/>
  <c r="Z197" i="12"/>
  <c r="V213" i="12"/>
  <c r="Z106" i="12"/>
  <c r="W112" i="12"/>
  <c r="U60" i="12"/>
  <c r="W193" i="12"/>
  <c r="Z107" i="12"/>
  <c r="X109" i="12"/>
  <c r="Z96" i="13"/>
  <c r="V115" i="12"/>
  <c r="V135" i="12"/>
  <c r="V132" i="12"/>
  <c r="W106" i="12"/>
  <c r="Z215" i="13"/>
  <c r="AK215" i="13" s="1"/>
  <c r="T132" i="12"/>
  <c r="U130" i="12"/>
  <c r="X134" i="12"/>
  <c r="Z55" i="12"/>
  <c r="T129" i="12"/>
  <c r="W128" i="12"/>
  <c r="T28" i="12"/>
  <c r="V32" i="12"/>
  <c r="U203" i="12"/>
  <c r="V124" i="12"/>
  <c r="Y49" i="12"/>
  <c r="W23" i="12"/>
  <c r="U152" i="12"/>
  <c r="T118" i="12"/>
  <c r="T173" i="12"/>
  <c r="V13" i="12"/>
  <c r="T60" i="12"/>
  <c r="U149" i="12"/>
  <c r="Z46" i="12"/>
  <c r="Y57" i="9"/>
  <c r="L57" i="9" s="1"/>
  <c r="T164" i="9"/>
  <c r="G164" i="9" s="1"/>
  <c r="V113" i="9"/>
  <c r="I113" i="9" s="1"/>
  <c r="V173" i="9"/>
  <c r="I173" i="9" s="1"/>
  <c r="T42" i="9"/>
  <c r="G42" i="9" s="1"/>
  <c r="V22" i="9"/>
  <c r="I22" i="9" s="1"/>
  <c r="W54" i="9"/>
  <c r="J54" i="9" s="1"/>
  <c r="T85" i="9"/>
  <c r="G85" i="9" s="1"/>
  <c r="X91" i="9"/>
  <c r="K91" i="9" s="1"/>
  <c r="T91" i="9"/>
  <c r="G91" i="9" s="1"/>
  <c r="W157" i="9"/>
  <c r="J157" i="9" s="1"/>
  <c r="V105" i="9"/>
  <c r="I105" i="9" s="1"/>
  <c r="V126" i="9"/>
  <c r="I126" i="9" s="1"/>
  <c r="V82" i="9"/>
  <c r="I82" i="9" s="1"/>
  <c r="V83" i="9"/>
  <c r="I83" i="9" s="1"/>
  <c r="U102" i="9"/>
  <c r="H102" i="9" s="1"/>
  <c r="X18" i="9"/>
  <c r="K18" i="9" s="1"/>
  <c r="Z174" i="9"/>
  <c r="M174" i="9" s="1"/>
  <c r="Z121" i="9"/>
  <c r="M121" i="9" s="1"/>
  <c r="U61" i="9"/>
  <c r="H61" i="9" s="1"/>
  <c r="T8" i="9"/>
  <c r="G8" i="9" s="1"/>
  <c r="Y78" i="9"/>
  <c r="L78" i="9" s="1"/>
  <c r="Y76" i="9"/>
  <c r="L76" i="9" s="1"/>
  <c r="T105" i="9"/>
  <c r="G105" i="9" s="1"/>
  <c r="U120" i="9"/>
  <c r="H120" i="9" s="1"/>
  <c r="W32" i="9"/>
  <c r="J32" i="9" s="1"/>
  <c r="Z71" i="9"/>
  <c r="M71" i="9" s="1"/>
  <c r="Z8" i="9"/>
  <c r="M8" i="9" s="1"/>
  <c r="X118" i="9"/>
  <c r="K118" i="9" s="1"/>
  <c r="X73" i="9"/>
  <c r="K73" i="9" s="1"/>
  <c r="Y142" i="9"/>
  <c r="L142" i="9" s="1"/>
  <c r="Y15" i="9"/>
  <c r="L15" i="9" s="1"/>
  <c r="T174" i="9"/>
  <c r="G174" i="9" s="1"/>
  <c r="Y88" i="9"/>
  <c r="L88" i="9" s="1"/>
  <c r="V172" i="9"/>
  <c r="I172" i="9" s="1"/>
  <c r="W72" i="9"/>
  <c r="J72" i="9" s="1"/>
  <c r="Z94" i="9"/>
  <c r="M94" i="9" s="1"/>
  <c r="V109" i="9"/>
  <c r="I109" i="9" s="1"/>
  <c r="W108" i="9"/>
  <c r="J108" i="9" s="1"/>
  <c r="Z92" i="9"/>
  <c r="M92" i="9" s="1"/>
  <c r="V36" i="9"/>
  <c r="I36" i="9" s="1"/>
  <c r="T82" i="9"/>
  <c r="G82" i="9" s="1"/>
  <c r="Z47" i="9"/>
  <c r="M47" i="9" s="1"/>
  <c r="Z66" i="9"/>
  <c r="M66" i="9" s="1"/>
  <c r="Z75" i="9"/>
  <c r="M75" i="9" s="1"/>
  <c r="Y116" i="9"/>
  <c r="L116" i="9" s="1"/>
  <c r="Y158" i="9"/>
  <c r="L158" i="9" s="1"/>
  <c r="Z106" i="9"/>
  <c r="M106" i="9" s="1"/>
  <c r="Z143" i="9"/>
  <c r="M143" i="9" s="1"/>
  <c r="V178" i="9"/>
  <c r="I178" i="9" s="1"/>
  <c r="V103" i="9"/>
  <c r="I103" i="9" s="1"/>
  <c r="V163" i="9"/>
  <c r="I163" i="9" s="1"/>
  <c r="X45" i="9"/>
  <c r="K45" i="9" s="1"/>
  <c r="X28" i="9"/>
  <c r="K28" i="9" s="1"/>
  <c r="X81" i="9"/>
  <c r="K81" i="9" s="1"/>
  <c r="W93" i="9"/>
  <c r="J93" i="9" s="1"/>
  <c r="W41" i="9"/>
  <c r="J41" i="9" s="1"/>
  <c r="X127" i="9"/>
  <c r="K127" i="9" s="1"/>
  <c r="V170" i="9"/>
  <c r="I170" i="9" s="1"/>
  <c r="W85" i="9"/>
  <c r="J85" i="9" s="1"/>
  <c r="T162" i="9"/>
  <c r="G162" i="9" s="1"/>
  <c r="U34" i="9"/>
  <c r="H34" i="9" s="1"/>
  <c r="T21" i="9"/>
  <c r="G21" i="9" s="1"/>
  <c r="Y95" i="9"/>
  <c r="L95" i="9" s="1"/>
  <c r="Z128" i="9"/>
  <c r="M128" i="9" s="1"/>
  <c r="V97" i="9"/>
  <c r="I97" i="9" s="1"/>
  <c r="T73" i="9"/>
  <c r="G73" i="9" s="1"/>
  <c r="T114" i="9"/>
  <c r="G114" i="9" s="1"/>
  <c r="W81" i="9"/>
  <c r="J81" i="9" s="1"/>
  <c r="Y71" i="9"/>
  <c r="L71" i="9" s="1"/>
  <c r="U73" i="9"/>
  <c r="H73" i="9" s="1"/>
  <c r="W113" i="9"/>
  <c r="J113" i="9" s="1"/>
  <c r="U157" i="9"/>
  <c r="H157" i="9" s="1"/>
  <c r="V63" i="9"/>
  <c r="I63" i="9" s="1"/>
  <c r="U87" i="9"/>
  <c r="H87" i="9" s="1"/>
  <c r="X84" i="9"/>
  <c r="K84" i="9" s="1"/>
  <c r="W25" i="9"/>
  <c r="J25" i="9" s="1"/>
  <c r="W154" i="9"/>
  <c r="J154" i="9" s="1"/>
  <c r="X47" i="9"/>
  <c r="K47" i="9" s="1"/>
  <c r="X124" i="9"/>
  <c r="K124" i="9" s="1"/>
  <c r="X17" i="9"/>
  <c r="K17" i="9" s="1"/>
  <c r="V61" i="9"/>
  <c r="I61" i="9" s="1"/>
  <c r="U159" i="9"/>
  <c r="H159" i="9" s="1"/>
  <c r="Z9" i="9"/>
  <c r="M9" i="9" s="1"/>
  <c r="V38" i="9"/>
  <c r="I38" i="9" s="1"/>
  <c r="T143" i="9"/>
  <c r="G143" i="9" s="1"/>
  <c r="W95" i="9"/>
  <c r="J95" i="9" s="1"/>
  <c r="V139" i="9"/>
  <c r="I139" i="9" s="1"/>
  <c r="Z32" i="9"/>
  <c r="M32" i="9" s="1"/>
  <c r="V101" i="9"/>
  <c r="I101" i="9" s="1"/>
  <c r="T141" i="9"/>
  <c r="G141" i="9" s="1"/>
  <c r="V92" i="9"/>
  <c r="I92" i="9" s="1"/>
  <c r="Z18" i="9"/>
  <c r="M18" i="9" s="1"/>
  <c r="Z78" i="9"/>
  <c r="M78" i="9" s="1"/>
  <c r="T177" i="9"/>
  <c r="G177" i="9" s="1"/>
  <c r="Z83" i="9"/>
  <c r="M83" i="9" s="1"/>
  <c r="U10" i="9"/>
  <c r="H10" i="9" s="1"/>
  <c r="W28" i="9"/>
  <c r="J28" i="9" s="1"/>
  <c r="V76" i="9"/>
  <c r="I76" i="9" s="1"/>
  <c r="V127" i="9"/>
  <c r="I127" i="9" s="1"/>
  <c r="U45" i="9"/>
  <c r="H45" i="9" s="1"/>
  <c r="T47" i="9"/>
  <c r="G47" i="9" s="1"/>
  <c r="Z50" i="9"/>
  <c r="M50" i="9" s="1"/>
  <c r="U155" i="9"/>
  <c r="H155" i="9" s="1"/>
  <c r="Y31" i="9"/>
  <c r="L31" i="9" s="1"/>
  <c r="W149" i="9"/>
  <c r="J149" i="9" s="1"/>
  <c r="U113" i="9"/>
  <c r="H113" i="9" s="1"/>
  <c r="Y63" i="9"/>
  <c r="L63" i="9" s="1"/>
  <c r="W156" i="9"/>
  <c r="J156" i="9" s="1"/>
  <c r="Z105" i="9"/>
  <c r="M105" i="9" s="1"/>
  <c r="X55" i="9"/>
  <c r="K55" i="9" s="1"/>
  <c r="V141" i="9"/>
  <c r="I141" i="9" s="1"/>
  <c r="Y66" i="9"/>
  <c r="L66" i="9" s="1"/>
  <c r="U83" i="9"/>
  <c r="H83" i="9" s="1"/>
  <c r="T167" i="9"/>
  <c r="G167" i="9" s="1"/>
  <c r="V104" i="9"/>
  <c r="I104" i="9" s="1"/>
  <c r="Z34" i="9"/>
  <c r="M34" i="9" s="1"/>
  <c r="T77" i="9"/>
  <c r="G77" i="9" s="1"/>
  <c r="T98" i="9"/>
  <c r="G98" i="9" s="1"/>
  <c r="X110" i="9"/>
  <c r="K110" i="9" s="1"/>
  <c r="X115" i="9"/>
  <c r="K115" i="9" s="1"/>
  <c r="Y150" i="9"/>
  <c r="L150" i="9" s="1"/>
  <c r="U39" i="9"/>
  <c r="H39" i="9" s="1"/>
  <c r="Z129" i="9"/>
  <c r="M129" i="9" s="1"/>
  <c r="Z104" i="9"/>
  <c r="M104" i="9" s="1"/>
  <c r="U11" i="9"/>
  <c r="H11" i="9" s="1"/>
  <c r="U35" i="9"/>
  <c r="H35" i="9" s="1"/>
  <c r="U150" i="9"/>
  <c r="H150" i="9" s="1"/>
  <c r="T100" i="9"/>
  <c r="G100" i="9" s="1"/>
  <c r="X82" i="9"/>
  <c r="K82" i="9" s="1"/>
  <c r="U121" i="9"/>
  <c r="H121" i="9" s="1"/>
  <c r="V40" i="9"/>
  <c r="I40" i="9" s="1"/>
  <c r="U133" i="9"/>
  <c r="H133" i="9" s="1"/>
  <c r="T173" i="9"/>
  <c r="G173" i="9" s="1"/>
  <c r="Y73" i="9"/>
  <c r="L73" i="9" s="1"/>
  <c r="Y173" i="9"/>
  <c r="L173" i="9" s="1"/>
  <c r="X11" i="9"/>
  <c r="K11" i="9" s="1"/>
  <c r="X75" i="9"/>
  <c r="K75" i="9" s="1"/>
  <c r="Y30" i="9"/>
  <c r="L30" i="9" s="1"/>
  <c r="W18" i="9"/>
  <c r="J18" i="9" s="1"/>
  <c r="V42" i="9"/>
  <c r="I42" i="9" s="1"/>
  <c r="T86" i="9"/>
  <c r="G86" i="9" s="1"/>
  <c r="V119" i="9"/>
  <c r="I119" i="9" s="1"/>
  <c r="V177" i="9"/>
  <c r="I177" i="9" s="1"/>
  <c r="Z95" i="9"/>
  <c r="M95" i="9" s="1"/>
  <c r="X83" i="9"/>
  <c r="K83" i="9" s="1"/>
  <c r="W92" i="9"/>
  <c r="J92" i="9" s="1"/>
  <c r="Z109" i="9"/>
  <c r="M109" i="9" s="1"/>
  <c r="U118" i="9"/>
  <c r="H118" i="9" s="1"/>
  <c r="V196" i="12"/>
  <c r="Z13" i="12"/>
  <c r="X196" i="12"/>
  <c r="Z200" i="13"/>
  <c r="AK200" i="13" s="1"/>
  <c r="T23" i="12"/>
  <c r="Z165" i="12"/>
  <c r="V126" i="12"/>
  <c r="X153" i="12"/>
  <c r="U43" i="12"/>
  <c r="T172" i="12"/>
  <c r="X201" i="12"/>
  <c r="T122" i="12"/>
  <c r="X38" i="12"/>
  <c r="X115" i="12"/>
  <c r="T203" i="12"/>
  <c r="Y200" i="12"/>
  <c r="V202" i="12"/>
  <c r="T177" i="12"/>
  <c r="W29" i="12"/>
  <c r="U139" i="12"/>
  <c r="T56" i="12"/>
  <c r="X198" i="12"/>
  <c r="U140" i="12"/>
  <c r="U198" i="12"/>
  <c r="Y124" i="12"/>
  <c r="Z56" i="12"/>
  <c r="Z175" i="12"/>
  <c r="Y160" i="12"/>
  <c r="T170" i="12"/>
  <c r="Y219" i="13"/>
  <c r="Y17" i="12"/>
  <c r="U116" i="12"/>
  <c r="Y169" i="12"/>
  <c r="T197" i="12"/>
  <c r="U155" i="12"/>
  <c r="Y209" i="12"/>
  <c r="T13" i="12"/>
  <c r="U173" i="12"/>
  <c r="Z17" i="12"/>
  <c r="V60" i="12"/>
  <c r="W143" i="12"/>
  <c r="Z162" i="12"/>
  <c r="V136" i="12"/>
  <c r="X114" i="12"/>
  <c r="V140" i="12"/>
  <c r="Y140" i="12"/>
  <c r="V165" i="12"/>
  <c r="V129" i="12"/>
  <c r="V158" i="12"/>
  <c r="V57" i="12"/>
  <c r="W216" i="12"/>
  <c r="X10" i="12"/>
  <c r="Z127" i="12"/>
  <c r="T209" i="12"/>
  <c r="T146" i="12"/>
  <c r="X122" i="12"/>
  <c r="W59" i="12"/>
  <c r="T145" i="12"/>
  <c r="U30" i="12"/>
  <c r="U180" i="12"/>
  <c r="X127" i="12"/>
  <c r="Z103" i="12"/>
  <c r="Y56" i="12"/>
  <c r="W149" i="12"/>
  <c r="U153" i="12"/>
  <c r="T157" i="12"/>
  <c r="Y148" i="12"/>
  <c r="X166" i="12"/>
  <c r="U165" i="12"/>
  <c r="Y157" i="12"/>
  <c r="Z149" i="12"/>
  <c r="X133" i="12"/>
  <c r="U202" i="12"/>
  <c r="W169" i="12"/>
  <c r="T188" i="12"/>
  <c r="Y183" i="12"/>
  <c r="W210" i="12"/>
  <c r="X59" i="12"/>
  <c r="Y126" i="13"/>
  <c r="AJ126" i="13" s="1"/>
  <c r="X147" i="12"/>
  <c r="X129" i="12"/>
  <c r="W55" i="12"/>
  <c r="V31" i="13"/>
  <c r="AG31" i="13" s="1"/>
  <c r="Y143" i="12"/>
  <c r="V103" i="12"/>
  <c r="W131" i="12"/>
  <c r="X152" i="13"/>
  <c r="AI152" i="13" s="1"/>
  <c r="Z119" i="12"/>
  <c r="Z116" i="12"/>
  <c r="U31" i="13"/>
  <c r="W101" i="12"/>
  <c r="U143" i="12"/>
  <c r="U117" i="12"/>
  <c r="Z212" i="12"/>
  <c r="W172" i="12"/>
  <c r="T38" i="12"/>
  <c r="V112" i="12"/>
  <c r="V201" i="12"/>
  <c r="V62" i="12"/>
  <c r="X137" i="12"/>
  <c r="Y136" i="12"/>
  <c r="T151" i="12"/>
  <c r="AF159" i="11"/>
  <c r="H159" i="11"/>
  <c r="H164" i="11"/>
  <c r="AF164" i="11"/>
  <c r="G105" i="11"/>
  <c r="AE105" i="11"/>
  <c r="AG169" i="11"/>
  <c r="I169" i="11"/>
  <c r="AI53" i="11"/>
  <c r="K53" i="11"/>
  <c r="I24" i="11"/>
  <c r="AG24" i="11"/>
  <c r="G179" i="11"/>
  <c r="AE179" i="11"/>
  <c r="AI153" i="11"/>
  <c r="K153" i="11"/>
  <c r="AF111" i="11"/>
  <c r="H111" i="11"/>
  <c r="M8" i="11"/>
  <c r="AK8" i="11"/>
  <c r="G137" i="11"/>
  <c r="AE137" i="11"/>
  <c r="K23" i="11"/>
  <c r="AI23" i="11"/>
  <c r="AI36" i="11"/>
  <c r="K36" i="11"/>
  <c r="AH201" i="11"/>
  <c r="J201" i="11"/>
  <c r="H25" i="11"/>
  <c r="AF25" i="11"/>
  <c r="H169" i="12"/>
  <c r="J169" i="12" s="1"/>
  <c r="L169" i="12" s="1"/>
  <c r="AF169" i="12"/>
  <c r="AI48" i="11"/>
  <c r="K48" i="11"/>
  <c r="AJ125" i="11"/>
  <c r="L125" i="11"/>
  <c r="AE114" i="11"/>
  <c r="G114" i="11"/>
  <c r="M212" i="11"/>
  <c r="AK212" i="11"/>
  <c r="AG202" i="11"/>
  <c r="I202" i="11"/>
  <c r="AG47" i="12"/>
  <c r="H52" i="11"/>
  <c r="AF52" i="11"/>
  <c r="AJ205" i="11"/>
  <c r="L205" i="11"/>
  <c r="AK133" i="11"/>
  <c r="M133" i="11"/>
  <c r="AH133" i="11"/>
  <c r="J133" i="11"/>
  <c r="M170" i="11"/>
  <c r="AK170" i="11"/>
  <c r="M155" i="11"/>
  <c r="AK155" i="11"/>
  <c r="H14" i="11"/>
  <c r="AF14" i="11"/>
  <c r="AF157" i="11"/>
  <c r="H157" i="11"/>
  <c r="AI148" i="11"/>
  <c r="K148" i="11"/>
  <c r="AF12" i="11"/>
  <c r="H12" i="11"/>
  <c r="I186" i="11"/>
  <c r="AG186" i="11"/>
  <c r="AJ212" i="11"/>
  <c r="L212" i="11"/>
  <c r="AG192" i="11"/>
  <c r="I192" i="11"/>
  <c r="I166" i="11"/>
  <c r="AG166" i="11"/>
  <c r="AF51" i="11"/>
  <c r="H51" i="11"/>
  <c r="K201" i="11"/>
  <c r="AI201" i="11"/>
  <c r="G206" i="11"/>
  <c r="AE206" i="11"/>
  <c r="H10" i="11"/>
  <c r="AF10" i="11"/>
  <c r="AE207" i="11"/>
  <c r="G207" i="11"/>
  <c r="AK186" i="12"/>
  <c r="AF155" i="11"/>
  <c r="H155" i="11"/>
  <c r="AJ184" i="11"/>
  <c r="L184" i="11"/>
  <c r="AK42" i="11"/>
  <c r="M42" i="11"/>
  <c r="G196" i="11"/>
  <c r="AE196" i="11"/>
  <c r="AI161" i="12"/>
  <c r="AE170" i="11"/>
  <c r="G170" i="11"/>
  <c r="AH44" i="11"/>
  <c r="J44" i="11"/>
  <c r="I203" i="11"/>
  <c r="AG203" i="11"/>
  <c r="M181" i="11"/>
  <c r="AK181" i="11"/>
  <c r="AI184" i="12"/>
  <c r="AH137" i="11"/>
  <c r="J137" i="11"/>
  <c r="AI103" i="11"/>
  <c r="K103" i="11"/>
  <c r="AJ92" i="11"/>
  <c r="L92" i="11"/>
  <c r="AI58" i="11"/>
  <c r="K58" i="11"/>
  <c r="AI139" i="11"/>
  <c r="K139" i="11"/>
  <c r="AF191" i="11"/>
  <c r="H191" i="11"/>
  <c r="AG51" i="11"/>
  <c r="I51" i="11"/>
  <c r="J53" i="11"/>
  <c r="AH53" i="11"/>
  <c r="I165" i="11"/>
  <c r="AG165" i="11"/>
  <c r="I35" i="11"/>
  <c r="AG35" i="11"/>
  <c r="AG26" i="11"/>
  <c r="I26" i="11"/>
  <c r="G37" i="11"/>
  <c r="AE37" i="11"/>
  <c r="AK190" i="11"/>
  <c r="M190" i="11"/>
  <c r="AI43" i="11"/>
  <c r="K43" i="11"/>
  <c r="AE14" i="11"/>
  <c r="G14" i="11"/>
  <c r="M202" i="11"/>
  <c r="AK202" i="11"/>
  <c r="AG145" i="11"/>
  <c r="I145" i="11"/>
  <c r="AH190" i="11"/>
  <c r="J190" i="11"/>
  <c r="H49" i="11"/>
  <c r="AF49" i="11"/>
  <c r="L106" i="11"/>
  <c r="AJ106" i="11"/>
  <c r="I149" i="11"/>
  <c r="AG149" i="11"/>
  <c r="M134" i="11"/>
  <c r="AK134" i="11"/>
  <c r="L22" i="11"/>
  <c r="AJ22" i="11"/>
  <c r="AG205" i="11"/>
  <c r="I205" i="11"/>
  <c r="AK40" i="11"/>
  <c r="M40" i="11"/>
  <c r="H194" i="11"/>
  <c r="AF194" i="11"/>
  <c r="AG103" i="11"/>
  <c r="I103" i="11"/>
  <c r="AH202" i="11"/>
  <c r="J202" i="11"/>
  <c r="J108" i="11"/>
  <c r="AH108" i="11"/>
  <c r="AI24" i="11"/>
  <c r="K24" i="11"/>
  <c r="I10" i="11"/>
  <c r="AG10" i="11"/>
  <c r="AF153" i="11"/>
  <c r="H153" i="11"/>
  <c r="I183" i="11"/>
  <c r="AG183" i="11"/>
  <c r="G200" i="11"/>
  <c r="AE200" i="11"/>
  <c r="G178" i="11"/>
  <c r="AE178" i="11"/>
  <c r="G40" i="11"/>
  <c r="AE40" i="11"/>
  <c r="G129" i="11"/>
  <c r="AE129" i="11"/>
  <c r="I173" i="11"/>
  <c r="AG173" i="11"/>
  <c r="I159" i="11"/>
  <c r="AG159" i="11"/>
  <c r="AG174" i="11"/>
  <c r="I174" i="11"/>
  <c r="L25" i="11"/>
  <c r="AJ25" i="11"/>
  <c r="AJ128" i="12"/>
  <c r="AE182" i="11"/>
  <c r="G182" i="11"/>
  <c r="K197" i="11"/>
  <c r="AI197" i="11"/>
  <c r="M166" i="11"/>
  <c r="AK166" i="11"/>
  <c r="AF23" i="11"/>
  <c r="H23" i="11"/>
  <c r="AK148" i="12"/>
  <c r="J107" i="11"/>
  <c r="AH107" i="11"/>
  <c r="M132" i="11"/>
  <c r="AK132" i="11"/>
  <c r="L148" i="11"/>
  <c r="AJ148" i="11"/>
  <c r="K136" i="11"/>
  <c r="AI136" i="11"/>
  <c r="AG178" i="11"/>
  <c r="I178" i="11"/>
  <c r="K106" i="11"/>
  <c r="AI106" i="11"/>
  <c r="AJ114" i="11"/>
  <c r="L114" i="11"/>
  <c r="H44" i="11"/>
  <c r="AF44" i="11"/>
  <c r="L120" i="11"/>
  <c r="AJ120" i="11"/>
  <c r="AJ191" i="11"/>
  <c r="L191" i="11"/>
  <c r="AF168" i="11"/>
  <c r="H168" i="11"/>
  <c r="AG36" i="11"/>
  <c r="I36" i="11"/>
  <c r="L176" i="11"/>
  <c r="AJ176" i="11"/>
  <c r="AG148" i="11"/>
  <c r="I148" i="11"/>
  <c r="AK108" i="11"/>
  <c r="M108" i="11"/>
  <c r="AF58" i="11"/>
  <c r="H58" i="11"/>
  <c r="H54" i="11"/>
  <c r="AF54" i="11"/>
  <c r="AK193" i="12"/>
  <c r="AE194" i="11"/>
  <c r="G194" i="11"/>
  <c r="G185" i="11"/>
  <c r="AE185" i="11"/>
  <c r="K128" i="11"/>
  <c r="AI128" i="11"/>
  <c r="AE136" i="11"/>
  <c r="G136" i="11"/>
  <c r="AJ130" i="11"/>
  <c r="L130" i="11"/>
  <c r="AH152" i="11"/>
  <c r="J152" i="11"/>
  <c r="AG152" i="11"/>
  <c r="I152" i="11"/>
  <c r="H122" i="11"/>
  <c r="AF122" i="11"/>
  <c r="AG150" i="11"/>
  <c r="I150" i="11"/>
  <c r="I42" i="11"/>
  <c r="AG42" i="11"/>
  <c r="H8" i="11"/>
  <c r="AF8" i="11"/>
  <c r="AK143" i="11"/>
  <c r="M143" i="11"/>
  <c r="AJ28" i="12"/>
  <c r="AE20" i="11"/>
  <c r="G20" i="11"/>
  <c r="I98" i="11"/>
  <c r="AG98" i="11"/>
  <c r="I194" i="11"/>
  <c r="AG194" i="11"/>
  <c r="H204" i="11"/>
  <c r="AF204" i="11"/>
  <c r="AK107" i="11"/>
  <c r="M107" i="11"/>
  <c r="AH154" i="11"/>
  <c r="J154" i="11"/>
  <c r="AJ49" i="11"/>
  <c r="L49" i="11"/>
  <c r="L117" i="11"/>
  <c r="AJ117" i="11"/>
  <c r="J166" i="11"/>
  <c r="AH166" i="11"/>
  <c r="AE115" i="11"/>
  <c r="G115" i="11"/>
  <c r="AE202" i="11"/>
  <c r="G202" i="11"/>
  <c r="AI145" i="11"/>
  <c r="K145" i="11"/>
  <c r="AH120" i="11"/>
  <c r="J120" i="11"/>
  <c r="AH198" i="11"/>
  <c r="J198" i="11"/>
  <c r="AE176" i="11"/>
  <c r="G176" i="11"/>
  <c r="AI21" i="11"/>
  <c r="K21" i="11"/>
  <c r="AH127" i="11"/>
  <c r="J127" i="11"/>
  <c r="AJ139" i="11"/>
  <c r="L139" i="11"/>
  <c r="AI171" i="11"/>
  <c r="K171" i="11"/>
  <c r="AI140" i="11"/>
  <c r="K140" i="11"/>
  <c r="K122" i="11"/>
  <c r="AI122" i="11"/>
  <c r="H15" i="11"/>
  <c r="AF15" i="11"/>
  <c r="AG111" i="11"/>
  <c r="I111" i="11"/>
  <c r="G134" i="11"/>
  <c r="AE134" i="11"/>
  <c r="L51" i="11"/>
  <c r="AJ51" i="11"/>
  <c r="AG212" i="11"/>
  <c r="I212" i="11"/>
  <c r="H110" i="11"/>
  <c r="AF110" i="11"/>
  <c r="AI173" i="11"/>
  <c r="K173" i="11"/>
  <c r="AE121" i="11"/>
  <c r="G121" i="11"/>
  <c r="AK179" i="11"/>
  <c r="M179" i="11"/>
  <c r="G157" i="11"/>
  <c r="AE157" i="11"/>
  <c r="AJ204" i="11"/>
  <c r="L204" i="11"/>
  <c r="K179" i="11"/>
  <c r="AI179" i="11"/>
  <c r="AK130" i="11"/>
  <c r="M130" i="11"/>
  <c r="L93" i="11"/>
  <c r="AJ93" i="11"/>
  <c r="G124" i="11"/>
  <c r="AE124" i="11"/>
  <c r="AI196" i="11"/>
  <c r="K196" i="11"/>
  <c r="AH170" i="11"/>
  <c r="J170" i="11"/>
  <c r="K188" i="11"/>
  <c r="AI188" i="11"/>
  <c r="AK176" i="11"/>
  <c r="M176" i="11"/>
  <c r="I144" i="11"/>
  <c r="AG144" i="11"/>
  <c r="I184" i="11"/>
  <c r="AG184" i="11"/>
  <c r="AF106" i="11"/>
  <c r="H106" i="11"/>
  <c r="AJ174" i="11"/>
  <c r="L174" i="11"/>
  <c r="G47" i="11"/>
  <c r="AE47" i="11"/>
  <c r="AH159" i="11"/>
  <c r="J159" i="11"/>
  <c r="G201" i="11"/>
  <c r="AE201" i="11"/>
  <c r="AI8" i="11"/>
  <c r="K8" i="11"/>
  <c r="I121" i="11"/>
  <c r="AG121" i="11"/>
  <c r="AK191" i="12"/>
  <c r="AK142" i="11"/>
  <c r="M142" i="11"/>
  <c r="AK92" i="11"/>
  <c r="M92" i="11"/>
  <c r="G174" i="11"/>
  <c r="AE174" i="11"/>
  <c r="AK11" i="11"/>
  <c r="M11" i="11"/>
  <c r="I117" i="11"/>
  <c r="AG117" i="11"/>
  <c r="AH11" i="11"/>
  <c r="J11" i="11"/>
  <c r="K209" i="11"/>
  <c r="AI209" i="11"/>
  <c r="AJ162" i="11"/>
  <c r="L162" i="11"/>
  <c r="H127" i="11"/>
  <c r="AF127" i="11"/>
  <c r="AK137" i="11"/>
  <c r="M137" i="11"/>
  <c r="AJ31" i="12"/>
  <c r="AG54" i="11"/>
  <c r="I54" i="11"/>
  <c r="AJ10" i="11"/>
  <c r="L10" i="11"/>
  <c r="J158" i="11"/>
  <c r="AH158" i="11"/>
  <c r="I11" i="11"/>
  <c r="AG11" i="11"/>
  <c r="AI182" i="11"/>
  <c r="K182" i="11"/>
  <c r="AK192" i="11"/>
  <c r="M192" i="11"/>
  <c r="AH212" i="11"/>
  <c r="J212" i="11"/>
  <c r="AE162" i="11"/>
  <c r="G162" i="11"/>
  <c r="K147" i="11"/>
  <c r="AI147" i="11"/>
  <c r="AJ146" i="11"/>
  <c r="L146" i="11"/>
  <c r="AH153" i="11"/>
  <c r="J153" i="11"/>
  <c r="J106" i="11"/>
  <c r="AH106" i="11"/>
  <c r="AF37" i="11"/>
  <c r="H37" i="11"/>
  <c r="J14" i="11"/>
  <c r="AH14" i="11"/>
  <c r="L62" i="11"/>
  <c r="AJ62" i="11"/>
  <c r="H202" i="11"/>
  <c r="AF202" i="11"/>
  <c r="AJ172" i="12"/>
  <c r="AI176" i="11"/>
  <c r="K176" i="11"/>
  <c r="AH148" i="11"/>
  <c r="J148" i="11"/>
  <c r="L133" i="11"/>
  <c r="AJ133" i="11"/>
  <c r="AK75" i="12"/>
  <c r="M75" i="12"/>
  <c r="I198" i="11"/>
  <c r="AG198" i="11"/>
  <c r="K200" i="11"/>
  <c r="AI200" i="11"/>
  <c r="AF154" i="11"/>
  <c r="H154" i="11"/>
  <c r="AE25" i="11"/>
  <c r="G25" i="11"/>
  <c r="H185" i="11"/>
  <c r="AF185" i="11"/>
  <c r="AK62" i="11"/>
  <c r="M62" i="11"/>
  <c r="AI124" i="11"/>
  <c r="K124" i="11"/>
  <c r="AG197" i="11"/>
  <c r="I197" i="11"/>
  <c r="AH125" i="11"/>
  <c r="J125" i="11"/>
  <c r="M194" i="11"/>
  <c r="AK194" i="11"/>
  <c r="I8" i="11"/>
  <c r="AG8" i="11"/>
  <c r="AE198" i="11"/>
  <c r="G198" i="11"/>
  <c r="AJ111" i="11"/>
  <c r="L111" i="11"/>
  <c r="M220" i="12"/>
  <c r="AK220" i="12"/>
  <c r="AH157" i="11"/>
  <c r="J157" i="11"/>
  <c r="K114" i="11"/>
  <c r="AI114" i="11"/>
  <c r="AI11" i="11"/>
  <c r="K11" i="11"/>
  <c r="AE110" i="11"/>
  <c r="G110" i="11"/>
  <c r="G100" i="11"/>
  <c r="AE100" i="11"/>
  <c r="H103" i="11"/>
  <c r="AF103" i="11"/>
  <c r="I44" i="11"/>
  <c r="AG44" i="11"/>
  <c r="L185" i="11"/>
  <c r="AJ185" i="11"/>
  <c r="AJ153" i="11"/>
  <c r="L153" i="11"/>
  <c r="J100" i="11"/>
  <c r="AH100" i="11"/>
  <c r="AF117" i="11"/>
  <c r="H117" i="11"/>
  <c r="AH196" i="11"/>
  <c r="J196" i="11"/>
  <c r="K46" i="11"/>
  <c r="AI46" i="11"/>
  <c r="AE140" i="11"/>
  <c r="G140" i="11"/>
  <c r="AK22" i="11"/>
  <c r="M22" i="11"/>
  <c r="AE122" i="11"/>
  <c r="G122" i="11"/>
  <c r="AK153" i="11"/>
  <c r="M153" i="11"/>
  <c r="AF113" i="11"/>
  <c r="H113" i="11"/>
  <c r="L136" i="11"/>
  <c r="AJ136" i="11"/>
  <c r="L110" i="11"/>
  <c r="AJ110" i="11"/>
  <c r="AG140" i="11"/>
  <c r="I140" i="11"/>
  <c r="AH115" i="11"/>
  <c r="J115" i="11"/>
  <c r="AI162" i="11"/>
  <c r="K162" i="11"/>
  <c r="M154" i="11"/>
  <c r="AK154" i="11"/>
  <c r="K110" i="11"/>
  <c r="AI110" i="11"/>
  <c r="I142" i="11"/>
  <c r="AG142" i="11"/>
  <c r="G22" i="11"/>
  <c r="AE22" i="11"/>
  <c r="AJ167" i="12"/>
  <c r="J8" i="11"/>
  <c r="AH8" i="11"/>
  <c r="M135" i="11"/>
  <c r="AK135" i="11"/>
  <c r="M116" i="11"/>
  <c r="AK116" i="11"/>
  <c r="L36" i="11"/>
  <c r="AJ36" i="11"/>
  <c r="M122" i="11"/>
  <c r="AK122" i="11"/>
  <c r="AH176" i="11"/>
  <c r="J176" i="11"/>
  <c r="AJ131" i="11"/>
  <c r="L131" i="11"/>
  <c r="H47" i="11"/>
  <c r="AF47" i="11"/>
  <c r="K25" i="11"/>
  <c r="AI25" i="11"/>
  <c r="AK136" i="11"/>
  <c r="M136" i="11"/>
  <c r="AK45" i="12"/>
  <c r="AE147" i="11"/>
  <c r="G147" i="11"/>
  <c r="J52" i="11"/>
  <c r="AH52" i="11"/>
  <c r="AF180" i="11"/>
  <c r="H180" i="11"/>
  <c r="AI133" i="11"/>
  <c r="K133" i="11"/>
  <c r="AH155" i="11"/>
  <c r="J155" i="11"/>
  <c r="H36" i="11"/>
  <c r="AF36" i="11"/>
  <c r="AI129" i="11"/>
  <c r="K129" i="11"/>
  <c r="AJ183" i="11"/>
  <c r="L183" i="11"/>
  <c r="AH195" i="11"/>
  <c r="J195" i="11"/>
  <c r="M131" i="11"/>
  <c r="AK131" i="11"/>
  <c r="H45" i="11"/>
  <c r="AF45" i="11"/>
  <c r="AG106" i="11"/>
  <c r="I106" i="11"/>
  <c r="H24" i="11"/>
  <c r="AF24" i="11"/>
  <c r="AJ190" i="11"/>
  <c r="L190" i="11"/>
  <c r="L40" i="11"/>
  <c r="AJ40" i="11"/>
  <c r="G107" i="11"/>
  <c r="AE107" i="11"/>
  <c r="J64" i="12"/>
  <c r="L64" i="12" s="1"/>
  <c r="AH64" i="12"/>
  <c r="AI22" i="11"/>
  <c r="K22" i="11"/>
  <c r="K29" i="11"/>
  <c r="AI29" i="11"/>
  <c r="AH144" i="11"/>
  <c r="J144" i="11"/>
  <c r="J145" i="11"/>
  <c r="AH145" i="11"/>
  <c r="K205" i="11"/>
  <c r="AI205" i="11"/>
  <c r="J46" i="11"/>
  <c r="AH46" i="11"/>
  <c r="AH43" i="11"/>
  <c r="J43" i="11"/>
  <c r="AI142" i="11"/>
  <c r="K142" i="11"/>
  <c r="K49" i="11"/>
  <c r="AI49" i="11"/>
  <c r="AK47" i="11"/>
  <c r="M47" i="11"/>
  <c r="AG40" i="11"/>
  <c r="I40" i="11"/>
  <c r="J111" i="11"/>
  <c r="AH111" i="11"/>
  <c r="I37" i="11"/>
  <c r="AG37" i="11"/>
  <c r="I171" i="11"/>
  <c r="AG171" i="11"/>
  <c r="L21" i="11"/>
  <c r="AJ21" i="11"/>
  <c r="H195" i="11"/>
  <c r="AF195" i="11"/>
  <c r="J179" i="11"/>
  <c r="AH179" i="11"/>
  <c r="K108" i="11"/>
  <c r="AI108" i="11"/>
  <c r="AI185" i="11"/>
  <c r="K185" i="11"/>
  <c r="H179" i="11"/>
  <c r="AF179" i="11"/>
  <c r="I168" i="11"/>
  <c r="AG168" i="11"/>
  <c r="AF100" i="11"/>
  <c r="H100" i="11"/>
  <c r="J162" i="11"/>
  <c r="AH162" i="11"/>
  <c r="J136" i="11"/>
  <c r="AH136" i="11"/>
  <c r="AF171" i="11"/>
  <c r="H171" i="11"/>
  <c r="AJ29" i="11"/>
  <c r="L29" i="11"/>
  <c r="AK200" i="11"/>
  <c r="M200" i="11"/>
  <c r="I191" i="11"/>
  <c r="AG191" i="11"/>
  <c r="I136" i="11"/>
  <c r="AG136" i="11"/>
  <c r="K12" i="11"/>
  <c r="AI12" i="11"/>
  <c r="AI202" i="11"/>
  <c r="K202" i="11"/>
  <c r="AH174" i="11"/>
  <c r="J174" i="11"/>
  <c r="AH130" i="11"/>
  <c r="J130" i="11"/>
  <c r="AF35" i="11"/>
  <c r="H35" i="11"/>
  <c r="AK173" i="11"/>
  <c r="M173" i="11"/>
  <c r="AI154" i="11"/>
  <c r="K154" i="11"/>
  <c r="K105" i="11"/>
  <c r="AI105" i="11"/>
  <c r="AF43" i="11"/>
  <c r="H43" i="11"/>
  <c r="K159" i="11"/>
  <c r="AI159" i="11"/>
  <c r="AE10" i="11"/>
  <c r="G10" i="11"/>
  <c r="AH180" i="11"/>
  <c r="J180" i="11"/>
  <c r="G195" i="11"/>
  <c r="AE195" i="11"/>
  <c r="AK106" i="11"/>
  <c r="M106" i="11"/>
  <c r="H186" i="11"/>
  <c r="AF186" i="11"/>
  <c r="AI19" i="11"/>
  <c r="K19" i="11"/>
  <c r="L206" i="11"/>
  <c r="AJ206" i="11"/>
  <c r="AG20" i="11"/>
  <c r="I20" i="11"/>
  <c r="L132" i="11"/>
  <c r="AJ132" i="11"/>
  <c r="H48" i="11"/>
  <c r="AF48" i="11"/>
  <c r="J163" i="11"/>
  <c r="AH163" i="11"/>
  <c r="J15" i="11"/>
  <c r="AH15" i="11"/>
  <c r="G146" i="11"/>
  <c r="AE146" i="11"/>
  <c r="I170" i="11"/>
  <c r="AG170" i="11"/>
  <c r="L53" i="11"/>
  <c r="AJ53" i="11"/>
  <c r="L48" i="11"/>
  <c r="AJ48" i="11"/>
  <c r="I115" i="11"/>
  <c r="AG115" i="11"/>
  <c r="G23" i="11"/>
  <c r="AE23" i="11"/>
  <c r="AG147" i="11"/>
  <c r="I147" i="11"/>
  <c r="AH205" i="11"/>
  <c r="J205" i="11"/>
  <c r="AG132" i="11"/>
  <c r="I132" i="11"/>
  <c r="AF135" i="11"/>
  <c r="H135" i="11"/>
  <c r="M29" i="11"/>
  <c r="AK29" i="11"/>
  <c r="AJ209" i="11"/>
  <c r="L209" i="11"/>
  <c r="J184" i="11"/>
  <c r="AH184" i="11"/>
  <c r="H120" i="11"/>
  <c r="AF120" i="11"/>
  <c r="AG15" i="11"/>
  <c r="I15" i="11"/>
  <c r="J147" i="11"/>
  <c r="AH147" i="11"/>
  <c r="AK169" i="11"/>
  <c r="M169" i="11"/>
  <c r="G165" i="11"/>
  <c r="AE165" i="11"/>
  <c r="I185" i="11"/>
  <c r="AG185" i="11"/>
  <c r="AF46" i="11"/>
  <c r="H46" i="11"/>
  <c r="H133" i="11"/>
  <c r="AF133" i="11"/>
  <c r="AG46" i="11"/>
  <c r="I46" i="11"/>
  <c r="AE43" i="11"/>
  <c r="G43" i="11"/>
  <c r="AJ204" i="12"/>
  <c r="AG163" i="11"/>
  <c r="I163" i="11"/>
  <c r="AE139" i="11"/>
  <c r="G139" i="11"/>
  <c r="AE106" i="11"/>
  <c r="G106" i="11"/>
  <c r="G135" i="11"/>
  <c r="AE135" i="11"/>
  <c r="AI31" i="12"/>
  <c r="H184" i="11"/>
  <c r="AF184" i="11"/>
  <c r="AF198" i="11"/>
  <c r="H198" i="11"/>
  <c r="AI15" i="11"/>
  <c r="K15" i="11"/>
  <c r="AJ23" i="11"/>
  <c r="L23" i="11"/>
  <c r="AJ170" i="11"/>
  <c r="L170" i="11"/>
  <c r="G48" i="11"/>
  <c r="AE48" i="11"/>
  <c r="AE51" i="11"/>
  <c r="G51" i="11"/>
  <c r="AK204" i="11"/>
  <c r="M204" i="11"/>
  <c r="AF116" i="11"/>
  <c r="H116" i="11"/>
  <c r="AI42" i="11"/>
  <c r="K42" i="11"/>
  <c r="AG177" i="11"/>
  <c r="I177" i="11"/>
  <c r="AE15" i="11"/>
  <c r="G15" i="11"/>
  <c r="AH142" i="11"/>
  <c r="J142" i="11"/>
  <c r="L19" i="11"/>
  <c r="AJ19" i="11"/>
  <c r="M183" i="11"/>
  <c r="AK183" i="11"/>
  <c r="AG105" i="11"/>
  <c r="I105" i="11"/>
  <c r="H130" i="11"/>
  <c r="AF130" i="11"/>
  <c r="J200" i="11"/>
  <c r="AH200" i="11"/>
  <c r="AJ12" i="11"/>
  <c r="L12" i="11"/>
  <c r="AH143" i="11"/>
  <c r="J143" i="11"/>
  <c r="G125" i="11"/>
  <c r="AE125" i="11"/>
  <c r="AK205" i="11"/>
  <c r="M205" i="11"/>
  <c r="G113" i="11"/>
  <c r="AE113" i="11"/>
  <c r="AI191" i="11"/>
  <c r="K191" i="11"/>
  <c r="K100" i="11"/>
  <c r="AI100" i="11"/>
  <c r="K130" i="11"/>
  <c r="AI130" i="11"/>
  <c r="AI37" i="11"/>
  <c r="K37" i="11"/>
  <c r="AG180" i="11"/>
  <c r="I180" i="11"/>
  <c r="G204" i="11"/>
  <c r="AE204" i="11"/>
  <c r="AF178" i="11"/>
  <c r="H178" i="11"/>
  <c r="H20" i="11"/>
  <c r="AF20" i="11"/>
  <c r="AJ115" i="12"/>
  <c r="H145" i="11"/>
  <c r="AF145" i="11"/>
  <c r="J169" i="11"/>
  <c r="AH169" i="11"/>
  <c r="AF209" i="11"/>
  <c r="H209" i="11"/>
  <c r="AF112" i="11"/>
  <c r="H112" i="11"/>
  <c r="M129" i="11"/>
  <c r="AK129" i="11"/>
  <c r="AH164" i="11"/>
  <c r="J164" i="11"/>
  <c r="AH134" i="11"/>
  <c r="J134" i="11"/>
  <c r="I182" i="11"/>
  <c r="AG182" i="11"/>
  <c r="J112" i="11"/>
  <c r="AH112" i="11"/>
  <c r="AG43" i="11"/>
  <c r="I43" i="11"/>
  <c r="G155" i="11"/>
  <c r="AE155" i="11"/>
  <c r="AH113" i="11"/>
  <c r="J113" i="11"/>
  <c r="K56" i="11"/>
  <c r="AI56" i="11"/>
  <c r="M139" i="11"/>
  <c r="AK139" i="11"/>
  <c r="K52" i="11"/>
  <c r="AI52" i="11"/>
  <c r="AI30" i="12"/>
  <c r="G192" i="11"/>
  <c r="AE192" i="11"/>
  <c r="AH10" i="11"/>
  <c r="J10" i="11"/>
  <c r="AG146" i="11"/>
  <c r="I146" i="11"/>
  <c r="J139" i="11"/>
  <c r="AH139" i="11"/>
  <c r="I209" i="11"/>
  <c r="AG209" i="11"/>
  <c r="M10" i="11"/>
  <c r="AK10" i="11"/>
  <c r="AJ186" i="11"/>
  <c r="L186" i="11"/>
  <c r="AI166" i="11"/>
  <c r="K166" i="11"/>
  <c r="I158" i="11"/>
  <c r="AG158" i="11"/>
  <c r="H125" i="11"/>
  <c r="AF125" i="11"/>
  <c r="AJ182" i="11"/>
  <c r="L182" i="11"/>
  <c r="L116" i="11"/>
  <c r="AJ116" i="11"/>
  <c r="H174" i="11"/>
  <c r="AF174" i="11"/>
  <c r="AF147" i="11"/>
  <c r="H147" i="11"/>
  <c r="I153" i="11"/>
  <c r="AG153" i="11"/>
  <c r="AF173" i="11"/>
  <c r="H173" i="11"/>
  <c r="I126" i="11"/>
  <c r="AG126" i="11"/>
  <c r="M49" i="11"/>
  <c r="AK49" i="11"/>
  <c r="K157" i="11"/>
  <c r="AI157" i="11"/>
  <c r="AE153" i="11"/>
  <c r="G153" i="11"/>
  <c r="G53" i="11"/>
  <c r="AE53" i="11"/>
  <c r="AH128" i="11"/>
  <c r="J128" i="11"/>
  <c r="AF190" i="11"/>
  <c r="H190" i="11"/>
  <c r="L142" i="11"/>
  <c r="AJ142" i="11"/>
  <c r="H144" i="11"/>
  <c r="AF144" i="11"/>
  <c r="M201" i="11"/>
  <c r="AK201" i="11"/>
  <c r="G184" i="11"/>
  <c r="AE184" i="11"/>
  <c r="K184" i="11"/>
  <c r="AI184" i="11"/>
  <c r="AI204" i="11"/>
  <c r="K204" i="11"/>
  <c r="L103" i="11"/>
  <c r="AJ103" i="11"/>
  <c r="H163" i="11"/>
  <c r="AF163" i="11"/>
  <c r="AH181" i="12"/>
  <c r="AH206" i="11"/>
  <c r="J206" i="11"/>
  <c r="AJ150" i="11"/>
  <c r="L150" i="11"/>
  <c r="AF139" i="11"/>
  <c r="H139" i="11"/>
  <c r="AJ197" i="11"/>
  <c r="L197" i="11"/>
  <c r="AJ202" i="12"/>
  <c r="AH183" i="11"/>
  <c r="J183" i="11"/>
  <c r="AJ129" i="12"/>
  <c r="M56" i="11"/>
  <c r="AK56" i="11"/>
  <c r="J58" i="11"/>
  <c r="AH58" i="11"/>
  <c r="AK55" i="11"/>
  <c r="M55" i="11"/>
  <c r="J185" i="11"/>
  <c r="AH185" i="11"/>
  <c r="J197" i="11"/>
  <c r="AH197" i="11"/>
  <c r="G117" i="11"/>
  <c r="AE117" i="11"/>
  <c r="G49" i="11"/>
  <c r="AE49" i="11"/>
  <c r="M110" i="11"/>
  <c r="AK110" i="11"/>
  <c r="AJ11" i="11"/>
  <c r="L11" i="11"/>
  <c r="AJ135" i="11"/>
  <c r="L135" i="11"/>
  <c r="K206" i="11"/>
  <c r="AI206" i="11"/>
  <c r="J135" i="11"/>
  <c r="AH135" i="11"/>
  <c r="AG131" i="11"/>
  <c r="I131" i="11"/>
  <c r="K174" i="11"/>
  <c r="AI174" i="11"/>
  <c r="AE58" i="11"/>
  <c r="G58" i="11"/>
  <c r="AE164" i="11"/>
  <c r="G164" i="11"/>
  <c r="M19" i="11"/>
  <c r="AK19" i="11"/>
  <c r="K98" i="11"/>
  <c r="AI98" i="11"/>
  <c r="AE8" i="11"/>
  <c r="G8" i="11"/>
  <c r="AJ202" i="11"/>
  <c r="L202" i="11"/>
  <c r="J40" i="11"/>
  <c r="AH40" i="11"/>
  <c r="H53" i="11"/>
  <c r="AF53" i="11"/>
  <c r="AE145" i="11"/>
  <c r="G145" i="11"/>
  <c r="AG23" i="11"/>
  <c r="I23" i="11"/>
  <c r="AE150" i="11"/>
  <c r="G150" i="11"/>
  <c r="K115" i="11"/>
  <c r="AI115" i="11"/>
  <c r="L8" i="11"/>
  <c r="AJ8" i="11"/>
  <c r="AJ37" i="11"/>
  <c r="L37" i="11"/>
  <c r="G54" i="11"/>
  <c r="AE54" i="11"/>
  <c r="L166" i="11"/>
  <c r="AJ166" i="11"/>
  <c r="H158" i="11"/>
  <c r="AF158" i="11"/>
  <c r="AI212" i="11"/>
  <c r="K212" i="11"/>
  <c r="K194" i="11"/>
  <c r="AI194" i="11"/>
  <c r="AI155" i="11"/>
  <c r="K155" i="11"/>
  <c r="L112" i="11"/>
  <c r="AJ112" i="11"/>
  <c r="AJ147" i="12"/>
  <c r="I176" i="11"/>
  <c r="AG176" i="11"/>
  <c r="AF129" i="11"/>
  <c r="H129" i="11"/>
  <c r="AE205" i="11"/>
  <c r="G205" i="11"/>
  <c r="AH191" i="11"/>
  <c r="J191" i="11"/>
  <c r="J27" i="11"/>
  <c r="AH27" i="11"/>
  <c r="H205" i="11"/>
  <c r="AF205" i="11"/>
  <c r="AF29" i="11"/>
  <c r="H29" i="11"/>
  <c r="AK38" i="12"/>
  <c r="AG14" i="11"/>
  <c r="I14" i="11"/>
  <c r="G212" i="11"/>
  <c r="AE212" i="11"/>
  <c r="AF42" i="11"/>
  <c r="H42" i="11"/>
  <c r="AK207" i="11"/>
  <c r="M207" i="11"/>
  <c r="AF170" i="11"/>
  <c r="H170" i="11"/>
  <c r="J54" i="11"/>
  <c r="AH54" i="11"/>
  <c r="G126" i="11"/>
  <c r="AE126" i="11"/>
  <c r="AH48" i="11"/>
  <c r="J48" i="11"/>
  <c r="AH207" i="11"/>
  <c r="J207" i="11"/>
  <c r="AI164" i="11"/>
  <c r="K164" i="11"/>
  <c r="AG139" i="11"/>
  <c r="I139" i="11"/>
  <c r="H11" i="11"/>
  <c r="AF11" i="11"/>
  <c r="M184" i="11"/>
  <c r="AK184" i="11"/>
  <c r="M140" i="11"/>
  <c r="AK140" i="11"/>
  <c r="L155" i="11"/>
  <c r="AJ155" i="11"/>
  <c r="AG49" i="11"/>
  <c r="I49" i="11"/>
  <c r="AH114" i="11"/>
  <c r="J114" i="11"/>
  <c r="I25" i="11"/>
  <c r="AG25" i="11"/>
  <c r="J105" i="11"/>
  <c r="AH105" i="11"/>
  <c r="L56" i="11"/>
  <c r="AJ56" i="11"/>
  <c r="L100" i="11"/>
  <c r="AJ100" i="11"/>
  <c r="AI143" i="11"/>
  <c r="K143" i="11"/>
  <c r="M58" i="11"/>
  <c r="AK58" i="11"/>
  <c r="I22" i="11"/>
  <c r="AG22" i="11"/>
  <c r="L105" i="11"/>
  <c r="AJ105" i="11"/>
  <c r="H143" i="11"/>
  <c r="AF143" i="11"/>
  <c r="L181" i="11"/>
  <c r="AJ181" i="11"/>
  <c r="AK163" i="11"/>
  <c r="M163" i="11"/>
  <c r="AE46" i="11"/>
  <c r="G46" i="11"/>
  <c r="AK148" i="11"/>
  <c r="M148" i="11"/>
  <c r="J121" i="11"/>
  <c r="AH121" i="11"/>
  <c r="AJ121" i="11"/>
  <c r="L121" i="11"/>
  <c r="H131" i="11"/>
  <c r="AF131" i="11"/>
  <c r="AE131" i="11"/>
  <c r="G131" i="11"/>
  <c r="J37" i="11"/>
  <c r="AH37" i="11"/>
  <c r="I27" i="11"/>
  <c r="AG27" i="11"/>
  <c r="AK18" i="12"/>
  <c r="J194" i="11"/>
  <c r="AH194" i="11"/>
  <c r="AK165" i="11"/>
  <c r="M165" i="11"/>
  <c r="K183" i="11"/>
  <c r="AI183" i="11"/>
  <c r="AK144" i="12"/>
  <c r="M144" i="12"/>
  <c r="AK157" i="11"/>
  <c r="M157" i="11"/>
  <c r="AG19" i="11"/>
  <c r="I19" i="11"/>
  <c r="G159" i="11"/>
  <c r="AE159" i="11"/>
  <c r="L58" i="11"/>
  <c r="AJ58" i="11"/>
  <c r="K40" i="11"/>
  <c r="AI40" i="11"/>
  <c r="AE190" i="11"/>
  <c r="G190" i="11"/>
  <c r="AG200" i="11"/>
  <c r="I200" i="11"/>
  <c r="AH182" i="11"/>
  <c r="J182" i="11"/>
  <c r="AJ44" i="11"/>
  <c r="L44" i="11"/>
  <c r="H22" i="11"/>
  <c r="AF22" i="11"/>
  <c r="I116" i="11"/>
  <c r="AG116" i="11"/>
  <c r="J35" i="11"/>
  <c r="AH35" i="11"/>
  <c r="AF201" i="11"/>
  <c r="H201" i="11"/>
  <c r="AJ43" i="11"/>
  <c r="L43" i="11"/>
  <c r="M121" i="11"/>
  <c r="AK121" i="11"/>
  <c r="H142" i="11"/>
  <c r="AF142" i="11"/>
  <c r="K121" i="11"/>
  <c r="AI121" i="11"/>
  <c r="J47" i="11"/>
  <c r="AH47" i="11"/>
  <c r="AJ15" i="11"/>
  <c r="L15" i="11"/>
  <c r="AK48" i="11"/>
  <c r="M48" i="11"/>
  <c r="K116" i="11"/>
  <c r="AI116" i="11"/>
  <c r="AF132" i="11"/>
  <c r="H132" i="11"/>
  <c r="AH24" i="11"/>
  <c r="J24" i="11"/>
  <c r="AJ143" i="11"/>
  <c r="L143" i="11"/>
  <c r="AI146" i="11"/>
  <c r="K146" i="11"/>
  <c r="AI44" i="11"/>
  <c r="K44" i="11"/>
  <c r="J149" i="11"/>
  <c r="AH149" i="11"/>
  <c r="AE98" i="11"/>
  <c r="G98" i="11"/>
  <c r="L171" i="11"/>
  <c r="AJ171" i="11"/>
  <c r="AK150" i="11"/>
  <c r="M150" i="11"/>
  <c r="K20" i="11"/>
  <c r="AI20" i="11"/>
  <c r="G149" i="11"/>
  <c r="AE149" i="11"/>
  <c r="I206" i="11"/>
  <c r="AG206" i="11"/>
  <c r="AJ173" i="11"/>
  <c r="L173" i="11"/>
  <c r="J171" i="11"/>
  <c r="AH171" i="11"/>
  <c r="H134" i="11"/>
  <c r="AF134" i="11"/>
  <c r="K186" i="11"/>
  <c r="AI186" i="11"/>
  <c r="AE177" i="11"/>
  <c r="G177" i="11"/>
  <c r="AE188" i="11"/>
  <c r="G188" i="11"/>
  <c r="AH23" i="11"/>
  <c r="J23" i="11"/>
  <c r="AE128" i="11"/>
  <c r="G128" i="11"/>
  <c r="L169" i="11"/>
  <c r="AJ169" i="11"/>
  <c r="AI137" i="11"/>
  <c r="K137" i="11"/>
  <c r="AK49" i="12"/>
  <c r="AE111" i="11"/>
  <c r="G111" i="11"/>
  <c r="AJ55" i="11"/>
  <c r="L55" i="11"/>
  <c r="L115" i="11"/>
  <c r="AJ115" i="11"/>
  <c r="L195" i="11"/>
  <c r="AJ195" i="11"/>
  <c r="AG204" i="11"/>
  <c r="I204" i="11"/>
  <c r="AF54" i="13"/>
  <c r="H54" i="13"/>
  <c r="J54" i="13" s="1"/>
  <c r="L54" i="13" s="1"/>
  <c r="AI203" i="11"/>
  <c r="K203" i="11"/>
  <c r="AE112" i="11"/>
  <c r="G112" i="11"/>
  <c r="AJ47" i="11"/>
  <c r="L47" i="11"/>
  <c r="J203" i="11"/>
  <c r="AH203" i="11"/>
  <c r="AK98" i="11"/>
  <c r="M98" i="11"/>
  <c r="L200" i="11"/>
  <c r="AJ200" i="11"/>
  <c r="K169" i="11"/>
  <c r="AI169" i="11"/>
  <c r="AG179" i="11"/>
  <c r="I179" i="11"/>
  <c r="M85" i="11"/>
  <c r="AK85" i="11"/>
  <c r="AK21" i="11"/>
  <c r="M21" i="11"/>
  <c r="AE186" i="11"/>
  <c r="G186" i="11"/>
  <c r="J122" i="11"/>
  <c r="AH122" i="11"/>
  <c r="I47" i="11"/>
  <c r="AG47" i="11"/>
  <c r="AF166" i="11"/>
  <c r="H166" i="11"/>
  <c r="I164" i="11"/>
  <c r="AG164" i="11"/>
  <c r="G44" i="11"/>
  <c r="AE44" i="11"/>
  <c r="J132" i="11"/>
  <c r="AH132" i="11"/>
  <c r="AF183" i="11"/>
  <c r="H183" i="11"/>
  <c r="H148" i="11"/>
  <c r="AF148" i="11"/>
  <c r="G158" i="11"/>
  <c r="AE158" i="11"/>
  <c r="AJ98" i="11"/>
  <c r="L98" i="11"/>
  <c r="G209" i="11"/>
  <c r="AE209" i="11"/>
  <c r="K126" i="11"/>
  <c r="AI126" i="11"/>
  <c r="AF98" i="11"/>
  <c r="H98" i="11"/>
  <c r="AJ163" i="11"/>
  <c r="L163" i="11"/>
  <c r="AJ147" i="11"/>
  <c r="L147" i="11"/>
  <c r="AF105" i="11"/>
  <c r="H105" i="11"/>
  <c r="AI111" i="11"/>
  <c r="K111" i="11"/>
  <c r="L35" i="11"/>
  <c r="AJ35" i="11"/>
  <c r="AH22" i="11"/>
  <c r="J22" i="11"/>
  <c r="I128" i="11"/>
  <c r="AG128" i="11"/>
  <c r="AF177" i="11"/>
  <c r="H177" i="11"/>
  <c r="K170" i="11"/>
  <c r="AI170" i="11"/>
  <c r="AJ192" i="11"/>
  <c r="L192" i="11"/>
  <c r="G132" i="11"/>
  <c r="AE132" i="11"/>
  <c r="AG201" i="11"/>
  <c r="I201" i="11"/>
  <c r="AJ107" i="11"/>
  <c r="L107" i="11"/>
  <c r="AF19" i="11"/>
  <c r="H19" i="11"/>
  <c r="G108" i="11"/>
  <c r="AE108" i="11"/>
  <c r="AJ155" i="12"/>
  <c r="AF200" i="11"/>
  <c r="H200" i="11"/>
  <c r="AG52" i="11"/>
  <c r="I52" i="11"/>
  <c r="AG157" i="11"/>
  <c r="I157" i="11"/>
  <c r="AI14" i="11"/>
  <c r="K14" i="11"/>
  <c r="L91" i="12"/>
  <c r="AJ91" i="12"/>
  <c r="AJ58" i="12"/>
  <c r="AE144" i="11"/>
  <c r="G144" i="11"/>
  <c r="AE31" i="12"/>
  <c r="G31" i="12"/>
  <c r="I31" i="12" s="1"/>
  <c r="K31" i="12" s="1"/>
  <c r="M31" i="12" s="1"/>
  <c r="J12" i="11"/>
  <c r="AH12" i="11"/>
  <c r="M174" i="11"/>
  <c r="AK174" i="11"/>
  <c r="J29" i="11"/>
  <c r="AH29" i="11"/>
  <c r="AF108" i="11"/>
  <c r="H108" i="11"/>
  <c r="J56" i="11"/>
  <c r="AH56" i="11"/>
  <c r="AI168" i="11"/>
  <c r="K168" i="11"/>
  <c r="AI51" i="11"/>
  <c r="K51" i="11"/>
  <c r="H21" i="11"/>
  <c r="AF21" i="11"/>
  <c r="AE21" i="11"/>
  <c r="G21" i="11"/>
  <c r="M23" i="11"/>
  <c r="AK23" i="11"/>
  <c r="I188" i="11"/>
  <c r="AG188" i="11"/>
  <c r="AI54" i="11"/>
  <c r="K54" i="11"/>
  <c r="H182" i="11"/>
  <c r="AF182" i="11"/>
  <c r="J186" i="11"/>
  <c r="AH186" i="11"/>
  <c r="AH150" i="11"/>
  <c r="J150" i="11"/>
  <c r="AI134" i="11"/>
  <c r="K134" i="11"/>
  <c r="M112" i="11"/>
  <c r="AK112" i="11"/>
  <c r="L188" i="11"/>
  <c r="AJ188" i="11"/>
  <c r="AK120" i="11"/>
  <c r="M120" i="11"/>
  <c r="AF124" i="11"/>
  <c r="H124" i="11"/>
  <c r="AE29" i="11"/>
  <c r="G29" i="11"/>
  <c r="K207" i="11"/>
  <c r="AI207" i="11"/>
  <c r="K152" i="11"/>
  <c r="AI152" i="11"/>
  <c r="I112" i="11"/>
  <c r="AG112" i="11"/>
  <c r="AH173" i="11"/>
  <c r="J173" i="11"/>
  <c r="AJ85" i="11"/>
  <c r="L85" i="11"/>
  <c r="AH182" i="12"/>
  <c r="AJ207" i="11"/>
  <c r="L207" i="11"/>
  <c r="AJ130" i="12"/>
  <c r="AH49" i="11"/>
  <c r="J49" i="11"/>
  <c r="L129" i="11"/>
  <c r="AJ129" i="11"/>
  <c r="M111" i="11"/>
  <c r="AK111" i="11"/>
  <c r="I107" i="11"/>
  <c r="AG107" i="11"/>
  <c r="AH31" i="12"/>
  <c r="AH124" i="11"/>
  <c r="J124" i="11"/>
  <c r="AE27" i="11"/>
  <c r="G27" i="11"/>
  <c r="J192" i="11"/>
  <c r="AH192" i="11"/>
  <c r="AK197" i="11"/>
  <c r="M197" i="11"/>
  <c r="AF126" i="11"/>
  <c r="H126" i="11"/>
  <c r="AH26" i="11"/>
  <c r="J26" i="11"/>
  <c r="AG114" i="11"/>
  <c r="I114" i="11"/>
  <c r="AE152" i="11"/>
  <c r="G152" i="11"/>
  <c r="AJ108" i="11"/>
  <c r="L108" i="11"/>
  <c r="AH131" i="11"/>
  <c r="J131" i="11"/>
  <c r="J36" i="11"/>
  <c r="AH36" i="11"/>
  <c r="H188" i="11"/>
  <c r="AF188" i="11"/>
  <c r="G163" i="11"/>
  <c r="AE163" i="11"/>
  <c r="AJ24" i="12"/>
  <c r="AI47" i="11"/>
  <c r="K47" i="11"/>
  <c r="H121" i="11"/>
  <c r="AF121" i="11"/>
  <c r="AK190" i="12"/>
  <c r="AK39" i="12"/>
  <c r="G180" i="11"/>
  <c r="AE180" i="11"/>
  <c r="AE133" i="11"/>
  <c r="G133" i="11"/>
  <c r="AK209" i="12"/>
  <c r="AK53" i="11"/>
  <c r="M53" i="11"/>
  <c r="AK150" i="12"/>
  <c r="H212" i="11"/>
  <c r="AF212" i="11"/>
  <c r="G171" i="11"/>
  <c r="AE171" i="11"/>
  <c r="I154" i="11"/>
  <c r="AG154" i="11"/>
  <c r="AH20" i="11"/>
  <c r="J20" i="11"/>
  <c r="AG135" i="11"/>
  <c r="I135" i="11"/>
  <c r="I108" i="11"/>
  <c r="AG108" i="11"/>
  <c r="J117" i="11"/>
  <c r="AH117" i="11"/>
  <c r="G42" i="11"/>
  <c r="AE42" i="11"/>
  <c r="AG120" i="11"/>
  <c r="I120" i="11"/>
  <c r="AK115" i="11"/>
  <c r="M115" i="11"/>
  <c r="H207" i="11"/>
  <c r="AF207" i="11"/>
  <c r="AJ159" i="11"/>
  <c r="L159" i="11"/>
  <c r="H206" i="11"/>
  <c r="AF206" i="11"/>
  <c r="AG48" i="11"/>
  <c r="I48" i="11"/>
  <c r="K198" i="11"/>
  <c r="AI198" i="11"/>
  <c r="G36" i="11"/>
  <c r="AE36" i="11"/>
  <c r="AK25" i="11"/>
  <c r="M25" i="11"/>
  <c r="K26" i="11"/>
  <c r="AI26" i="11"/>
  <c r="AG21" i="11"/>
  <c r="I21" i="11"/>
  <c r="H26" i="11"/>
  <c r="AF26" i="11"/>
  <c r="AG129" i="11"/>
  <c r="I129" i="11"/>
  <c r="G45" i="11"/>
  <c r="AE45" i="11"/>
  <c r="AJ26" i="11"/>
  <c r="L26" i="11"/>
  <c r="AE103" i="11"/>
  <c r="G103" i="11"/>
  <c r="K165" i="11"/>
  <c r="AI165" i="11"/>
  <c r="H203" i="11"/>
  <c r="AF203" i="11"/>
  <c r="J116" i="11"/>
  <c r="AH116" i="11"/>
  <c r="AK31" i="12"/>
  <c r="AF107" i="11"/>
  <c r="H107" i="11"/>
  <c r="M37" i="11"/>
  <c r="AK37" i="11"/>
  <c r="L201" i="11"/>
  <c r="AJ201" i="11"/>
  <c r="K117" i="11"/>
  <c r="AI117" i="11"/>
  <c r="AG143" i="11"/>
  <c r="I143" i="11"/>
  <c r="AG125" i="11"/>
  <c r="I125" i="11"/>
  <c r="AJ75" i="12"/>
  <c r="L75" i="12"/>
  <c r="M191" i="11"/>
  <c r="AK191" i="11"/>
  <c r="I207" i="11"/>
  <c r="AG207" i="11"/>
  <c r="M103" i="11"/>
  <c r="AK103" i="11"/>
  <c r="AH110" i="11"/>
  <c r="J110" i="11"/>
  <c r="AF56" i="11"/>
  <c r="H56" i="11"/>
  <c r="AH188" i="11"/>
  <c r="J188" i="11"/>
  <c r="G26" i="11"/>
  <c r="AE26" i="11"/>
  <c r="AK105" i="11"/>
  <c r="M105" i="11"/>
  <c r="AI107" i="11"/>
  <c r="K107" i="11"/>
  <c r="M96" i="12"/>
  <c r="AK96" i="12"/>
  <c r="AG113" i="11"/>
  <c r="I113" i="11"/>
  <c r="I133" i="11"/>
  <c r="AG133" i="11"/>
  <c r="AG130" i="11"/>
  <c r="I130" i="11"/>
  <c r="AH103" i="11"/>
  <c r="J103" i="11"/>
  <c r="AK216" i="12"/>
  <c r="AE130" i="11"/>
  <c r="G130" i="11"/>
  <c r="H128" i="11"/>
  <c r="AF128" i="11"/>
  <c r="K132" i="11"/>
  <c r="AI132" i="11"/>
  <c r="M51" i="11"/>
  <c r="AK51" i="11"/>
  <c r="G127" i="11"/>
  <c r="AE127" i="11"/>
  <c r="AH126" i="11"/>
  <c r="J126" i="11"/>
  <c r="G24" i="11"/>
  <c r="AE24" i="11"/>
  <c r="AG29" i="11"/>
  <c r="I29" i="11"/>
  <c r="AF197" i="11"/>
  <c r="H197" i="11"/>
  <c r="I122" i="11"/>
  <c r="AG122" i="11"/>
  <c r="L46" i="11"/>
  <c r="AJ46" i="11"/>
  <c r="J19" i="11"/>
  <c r="AH19" i="11"/>
  <c r="AF149" i="11"/>
  <c r="H149" i="11"/>
  <c r="G116" i="11"/>
  <c r="AE116" i="11"/>
  <c r="AE169" i="11"/>
  <c r="G169" i="11"/>
  <c r="AG12" i="11"/>
  <c r="I12" i="11"/>
  <c r="AE56" i="11"/>
  <c r="G56" i="11"/>
  <c r="H146" i="11"/>
  <c r="AF146" i="11"/>
  <c r="AK44" i="11"/>
  <c r="M44" i="11"/>
  <c r="AG190" i="11"/>
  <c r="I190" i="11"/>
  <c r="AK12" i="11"/>
  <c r="M12" i="11"/>
  <c r="K190" i="11"/>
  <c r="AI190" i="11"/>
  <c r="AK201" i="12"/>
  <c r="AE19" i="11"/>
  <c r="G19" i="11"/>
  <c r="M162" i="11"/>
  <c r="AK162" i="11"/>
  <c r="I124" i="11"/>
  <c r="AG124" i="11"/>
  <c r="AI150" i="11"/>
  <c r="K150" i="11"/>
  <c r="AF40" i="11"/>
  <c r="H40" i="11"/>
  <c r="AE168" i="11"/>
  <c r="G168" i="11"/>
  <c r="AI195" i="11"/>
  <c r="K195" i="11"/>
  <c r="AE120" i="11"/>
  <c r="G120" i="11"/>
  <c r="AI35" i="11"/>
  <c r="K35" i="11"/>
  <c r="AI113" i="11"/>
  <c r="K113" i="11"/>
  <c r="AE197" i="11"/>
  <c r="G197" i="11"/>
  <c r="AJ194" i="11"/>
  <c r="L194" i="11"/>
  <c r="AG196" i="11"/>
  <c r="I196" i="11"/>
  <c r="G173" i="11"/>
  <c r="AE173" i="11"/>
  <c r="AH25" i="11"/>
  <c r="J25" i="11"/>
  <c r="AF136" i="11"/>
  <c r="H136" i="11"/>
  <c r="AE52" i="11"/>
  <c r="G52" i="11"/>
  <c r="K192" i="11"/>
  <c r="AI192" i="11"/>
  <c r="H137" i="11"/>
  <c r="AF137" i="11"/>
  <c r="H192" i="11"/>
  <c r="AF192" i="11"/>
  <c r="L122" i="11"/>
  <c r="AJ122" i="11"/>
  <c r="AK52" i="11"/>
  <c r="M52" i="11"/>
  <c r="AK171" i="11"/>
  <c r="M171" i="11"/>
  <c r="L157" i="11"/>
  <c r="AJ157" i="11"/>
  <c r="G166" i="11"/>
  <c r="AE166" i="11"/>
  <c r="L220" i="12"/>
  <c r="AJ220" i="12"/>
  <c r="AE54" i="13"/>
  <c r="G54" i="13"/>
  <c r="I54" i="13" s="1"/>
  <c r="K54" i="13" s="1"/>
  <c r="M54" i="13" s="1"/>
  <c r="L14" i="11"/>
  <c r="AJ14" i="11"/>
  <c r="AF114" i="11"/>
  <c r="H114" i="11"/>
  <c r="AJ165" i="11"/>
  <c r="L165" i="11"/>
  <c r="AE191" i="11"/>
  <c r="G191" i="11"/>
  <c r="AF152" i="11"/>
  <c r="H152" i="11"/>
  <c r="AJ203" i="11"/>
  <c r="L203" i="11"/>
  <c r="AE12" i="11"/>
  <c r="G12" i="11"/>
  <c r="H169" i="11"/>
  <c r="AF169" i="11"/>
  <c r="M14" i="11"/>
  <c r="AK14" i="11"/>
  <c r="I56" i="11"/>
  <c r="AG56" i="11"/>
  <c r="J140" i="11"/>
  <c r="AH140" i="11"/>
  <c r="AK159" i="11"/>
  <c r="M159" i="11"/>
  <c r="AG134" i="11"/>
  <c r="I134" i="11"/>
  <c r="AI112" i="11"/>
  <c r="K112" i="11"/>
  <c r="I137" i="11"/>
  <c r="AG137" i="11"/>
  <c r="L137" i="11"/>
  <c r="AJ137" i="11"/>
  <c r="AG162" i="11"/>
  <c r="I162" i="11"/>
  <c r="AG127" i="11"/>
  <c r="I127" i="11"/>
  <c r="I155" i="11"/>
  <c r="AG155" i="11"/>
  <c r="AG53" i="11"/>
  <c r="I53" i="11"/>
  <c r="J209" i="11"/>
  <c r="AH209" i="11"/>
  <c r="AI10" i="11"/>
  <c r="K10" i="11"/>
  <c r="M125" i="11"/>
  <c r="AK125" i="11"/>
  <c r="G203" i="11"/>
  <c r="AE203" i="11"/>
  <c r="AE143" i="11"/>
  <c r="G143" i="11"/>
  <c r="K120" i="11"/>
  <c r="AI120" i="11"/>
  <c r="AH55" i="11"/>
  <c r="J55" i="11"/>
  <c r="AE142" i="11"/>
  <c r="G142" i="11"/>
  <c r="H27" i="11"/>
  <c r="AF27" i="11"/>
  <c r="AF176" i="11"/>
  <c r="H176" i="11"/>
  <c r="K125" i="11"/>
  <c r="AI125" i="11"/>
  <c r="AK100" i="11"/>
  <c r="M100" i="11"/>
  <c r="AJ52" i="11"/>
  <c r="L52" i="11"/>
  <c r="AH146" i="11"/>
  <c r="J146" i="11"/>
  <c r="AF150" i="11"/>
  <c r="H150" i="11"/>
  <c r="G154" i="11"/>
  <c r="AE154" i="11"/>
  <c r="L145" i="11"/>
  <c r="AJ145" i="11"/>
  <c r="K163" i="11"/>
  <c r="AI163" i="11"/>
  <c r="AF162" i="11"/>
  <c r="H162" i="11"/>
  <c r="L154" i="11"/>
  <c r="AJ154" i="11"/>
  <c r="M146" i="11"/>
  <c r="AK146" i="11"/>
  <c r="K131" i="11"/>
  <c r="AI131" i="11"/>
  <c r="AF61" i="13"/>
  <c r="H61" i="13"/>
  <c r="J61" i="13" s="1"/>
  <c r="L61" i="13" s="1"/>
  <c r="G11" i="11"/>
  <c r="AE11" i="11"/>
  <c r="AF196" i="11"/>
  <c r="H196" i="11"/>
  <c r="AG61" i="13"/>
  <c r="I61" i="13"/>
  <c r="K61" i="13" s="1"/>
  <c r="M61" i="13" s="1"/>
  <c r="J165" i="11"/>
  <c r="AH165" i="11"/>
  <c r="AE183" i="11"/>
  <c r="G183" i="11"/>
  <c r="L179" i="11"/>
  <c r="AJ179" i="11"/>
  <c r="AH204" i="11"/>
  <c r="J204" i="11"/>
  <c r="AI55" i="11"/>
  <c r="K55" i="11"/>
  <c r="AK26" i="11"/>
  <c r="M26" i="11"/>
  <c r="AJ126" i="12"/>
  <c r="K144" i="11"/>
  <c r="AI144" i="11"/>
  <c r="AI127" i="11"/>
  <c r="K127" i="11"/>
  <c r="J51" i="11"/>
  <c r="AH51" i="11"/>
  <c r="AG31" i="12"/>
  <c r="AJ140" i="11"/>
  <c r="L140" i="11"/>
  <c r="AG100" i="11"/>
  <c r="I100" i="11"/>
  <c r="J42" i="11"/>
  <c r="AH42" i="11"/>
  <c r="AH129" i="11"/>
  <c r="J129" i="11"/>
  <c r="AI152" i="12"/>
  <c r="AK117" i="11"/>
  <c r="M117" i="11"/>
  <c r="J21" i="11"/>
  <c r="AH21" i="11"/>
  <c r="M114" i="11"/>
  <c r="AK114" i="11"/>
  <c r="AF31" i="12"/>
  <c r="H31" i="12"/>
  <c r="J31" i="12" s="1"/>
  <c r="L31" i="12" s="1"/>
  <c r="AH98" i="11"/>
  <c r="J98" i="11"/>
  <c r="AF140" i="11"/>
  <c r="H140" i="11"/>
  <c r="H115" i="11"/>
  <c r="AF115" i="11"/>
  <c r="L42" i="11"/>
  <c r="AJ42" i="11"/>
  <c r="AK206" i="11"/>
  <c r="M206" i="11"/>
  <c r="J168" i="11"/>
  <c r="AH168" i="11"/>
  <c r="G35" i="11"/>
  <c r="AE35" i="11"/>
  <c r="AG110" i="11"/>
  <c r="I110" i="11"/>
  <c r="I195" i="11"/>
  <c r="AG195" i="11"/>
  <c r="AG58" i="11"/>
  <c r="I58" i="11"/>
  <c r="AI135" i="11"/>
  <c r="K135" i="11"/>
  <c r="L134" i="11"/>
  <c r="AJ134" i="11"/>
  <c r="AE148" i="11"/>
  <c r="G148" i="11"/>
  <c r="X57" i="13" a="1"/>
  <c r="X39" i="13" a="1"/>
  <c r="V207" i="13" a="1"/>
  <c r="U17" i="13" a="1"/>
  <c r="U55" i="13" a="1"/>
  <c r="T201" i="13" a="1"/>
  <c r="X106" i="13" a="1"/>
  <c r="V38" i="13" a="1"/>
  <c r="U53" i="13" a="1"/>
  <c r="V106" i="13" a="1"/>
  <c r="T181" i="13" a="1"/>
  <c r="T185" i="13" a="1"/>
  <c r="X139" i="13" a="1"/>
  <c r="U58" i="13" a="1"/>
  <c r="V155" i="13" a="1"/>
  <c r="V199" i="13" a="1"/>
  <c r="T207" i="13" a="1"/>
  <c r="X143" i="13" a="1"/>
  <c r="X176" i="13" a="1"/>
  <c r="T126" i="13" a="1"/>
  <c r="Y177" i="13" a="1"/>
  <c r="Z95" i="13" a="1"/>
  <c r="V58" i="13" a="1"/>
  <c r="Y149" i="13" a="1"/>
  <c r="X179" i="13" a="1"/>
  <c r="U189" i="13" a="1"/>
  <c r="Y113" i="13" a="1"/>
  <c r="Y189" i="13" a="1"/>
  <c r="T124" i="13" a="1"/>
  <c r="Z157" i="13" a="1"/>
  <c r="Y39" i="13" a="1"/>
  <c r="T150" i="13" a="1"/>
  <c r="W200" i="13" a="1"/>
  <c r="X145" i="13" a="1"/>
  <c r="W182" i="13" a="1"/>
  <c r="U174" i="13" a="1"/>
  <c r="W132" i="13" a="1"/>
  <c r="W183" i="13" a="1"/>
  <c r="X23" i="13" a="1"/>
  <c r="V173" i="13" a="1"/>
  <c r="U137" i="13" a="1"/>
  <c r="T168" i="13" a="1"/>
  <c r="T142" i="13" a="1"/>
  <c r="Y173" i="13" a="1"/>
  <c r="Y23" i="13" a="1"/>
  <c r="Z210" i="13" a="1"/>
  <c r="U181" i="13" a="1"/>
  <c r="W167" i="13" a="1"/>
  <c r="Z142" i="13" a="1"/>
  <c r="Z10" i="13" a="1"/>
  <c r="U150" i="13" a="1"/>
  <c r="W130" i="13" a="1"/>
  <c r="X209" i="13" a="1"/>
  <c r="T119" i="13" a="1"/>
  <c r="T62" i="13" a="1"/>
  <c r="T148" i="13" a="1"/>
  <c r="U161" i="13" a="1"/>
  <c r="T210" i="13" a="1"/>
  <c r="Z212" i="13" a="1"/>
  <c r="Z188" i="13" a="1"/>
  <c r="Y103" i="13" a="1"/>
  <c r="T49" i="13" a="1"/>
  <c r="Y62" i="13" a="1"/>
  <c r="U26" i="13" a="1"/>
  <c r="W50" i="13" a="1"/>
  <c r="X46" i="13" a="1"/>
  <c r="Y176" i="13" a="1"/>
  <c r="Y172" i="13" a="1"/>
  <c r="X208" i="13" a="1"/>
  <c r="Z88" i="13" a="1"/>
  <c r="U187" i="13" a="1"/>
  <c r="Y150" i="13" a="1"/>
  <c r="Y197" i="13" a="1"/>
  <c r="V56" i="13" a="1"/>
  <c r="Z177" i="13" a="1"/>
  <c r="X58" i="13" a="1"/>
  <c r="U126" i="13" a="1"/>
  <c r="Y212" i="13" a="1"/>
  <c r="T30" i="13" a="1"/>
  <c r="W39" i="13" a="1"/>
  <c r="T183" i="13" a="1"/>
  <c r="W24" i="13" a="1"/>
  <c r="U211" i="13" a="1"/>
  <c r="X168" i="13" a="1"/>
  <c r="V146" i="13" a="1"/>
  <c r="W192" i="13" a="1"/>
  <c r="V32" i="13" a="1"/>
  <c r="V13" i="13" a="1"/>
  <c r="X153" i="13" a="1"/>
  <c r="Y199" i="13" a="1"/>
  <c r="U197" i="13" a="1"/>
  <c r="U116" i="13" a="1"/>
  <c r="V60" i="13" a="1"/>
  <c r="V129" i="13" a="1"/>
  <c r="X122" i="13" a="1"/>
  <c r="W149" i="13" a="1"/>
  <c r="X133" i="13" a="1"/>
  <c r="X147" i="13" a="1"/>
  <c r="Z119" i="13" a="1"/>
  <c r="T38" i="13" a="1"/>
  <c r="V28" i="13" a="1"/>
  <c r="W206" i="13" a="1"/>
  <c r="U160" i="13" a="1"/>
  <c r="X206" i="13" a="1"/>
  <c r="Y95" i="13" a="1"/>
  <c r="T40" i="13" a="1"/>
  <c r="Y108" i="13" a="1"/>
  <c r="W207" i="13" a="1"/>
  <c r="T43" i="13" a="1"/>
  <c r="X202" i="13" a="1"/>
  <c r="V181" i="13" a="1"/>
  <c r="U124" i="13" a="1"/>
  <c r="U209" i="13" a="1"/>
  <c r="X148" i="13" a="1"/>
  <c r="X124" i="13" a="1"/>
  <c r="T123" i="13" a="1"/>
  <c r="X201" i="13" a="1"/>
  <c r="T50" i="13" a="1"/>
  <c r="T177" i="13" a="1"/>
  <c r="Y10" i="13" a="1"/>
  <c r="W156" i="13" a="1"/>
  <c r="W151" i="13" a="1"/>
  <c r="Z66" i="13" a="1"/>
  <c r="Y156" i="13" a="1"/>
  <c r="Z156" i="13" a="1"/>
  <c r="X112" i="13" a="1"/>
  <c r="Z124" i="13" a="1"/>
  <c r="W56" i="13" a="1"/>
  <c r="Z133" i="13" a="1"/>
  <c r="X26" i="13" a="1"/>
  <c r="X53" i="13" a="1"/>
  <c r="X110" i="13" a="1"/>
  <c r="Y32" i="13" a="1"/>
  <c r="U38" i="13" a="1"/>
  <c r="T200" i="13" a="1"/>
  <c r="Y211" i="13" a="1"/>
  <c r="Y57" i="13" a="1"/>
  <c r="Z32" i="13" a="1"/>
  <c r="V189" i="13" a="1"/>
  <c r="T108" i="13" a="1"/>
  <c r="T51" i="13" a="1"/>
  <c r="Z187" i="13" a="1"/>
  <c r="T115" i="13" a="1"/>
  <c r="U24" i="13" a="1"/>
  <c r="W136" i="13" a="1"/>
  <c r="X56" i="13" a="1"/>
  <c r="Y190" i="13" a="1"/>
  <c r="V156" i="13" a="1"/>
  <c r="U195" i="13" a="1"/>
  <c r="Y106" i="13" a="1"/>
  <c r="W187" i="13" a="1"/>
  <c r="T53" i="13" a="1"/>
  <c r="T167" i="13" a="1"/>
  <c r="V27" i="13" a="1"/>
  <c r="X218" i="13" a="1"/>
  <c r="W196" i="13" a="1"/>
  <c r="U173" i="13" a="1"/>
  <c r="Z143" i="13" a="1"/>
  <c r="X146" i="13" a="1"/>
  <c r="Z151" i="13" a="1"/>
  <c r="W199" i="13" a="1"/>
  <c r="X43" i="13" a="1"/>
  <c r="V118" i="13" a="1"/>
  <c r="Y18" i="13" a="1"/>
  <c r="W152" i="13" a="1"/>
  <c r="W174" i="13" a="1"/>
  <c r="X140" i="13" a="1"/>
  <c r="T114" i="13" a="1"/>
  <c r="T190" i="13" a="1"/>
  <c r="U151" i="13" a="1"/>
  <c r="U107" i="13" a="1"/>
  <c r="T134" i="13" a="1"/>
  <c r="V160" i="13" a="1"/>
  <c r="W32" i="13" a="1"/>
  <c r="U185" i="13" a="1"/>
  <c r="T32" i="13" a="1"/>
  <c r="W197" i="13" a="1"/>
  <c r="U192" i="13" a="1"/>
  <c r="T135" i="13" a="1"/>
  <c r="V137" i="13" a="1"/>
  <c r="V51" i="13" a="1"/>
  <c r="U208" i="13" a="1"/>
  <c r="V127" i="13" a="1"/>
  <c r="Z107" i="13" a="1"/>
  <c r="T132" i="13" a="1"/>
  <c r="U202" i="13" a="1"/>
  <c r="T60" i="13" a="1"/>
  <c r="V195" i="13" a="1"/>
  <c r="U43" i="13" a="1"/>
  <c r="V201" i="13" a="1"/>
  <c r="Y124" i="13" a="1"/>
  <c r="Y168" i="13" a="1"/>
  <c r="W143" i="13" a="1"/>
  <c r="V158" i="13" a="1"/>
  <c r="W59" i="13" a="1"/>
  <c r="U153" i="13" a="1"/>
  <c r="U201" i="13" a="1"/>
  <c r="X129" i="13" a="1"/>
  <c r="Z116" i="13" a="1"/>
  <c r="V112" i="13" a="1"/>
  <c r="T182" i="13" a="1"/>
  <c r="U29" i="13" a="1"/>
  <c r="U56" i="13" a="1"/>
  <c r="X151" i="13" a="1"/>
  <c r="T211" i="13" a="1"/>
  <c r="T173" i="13" a="1"/>
  <c r="X62" i="13" a="1"/>
  <c r="Z195" i="13" a="1"/>
  <c r="V152" i="13" a="1"/>
  <c r="W110" i="13" a="1"/>
  <c r="T131" i="13" a="1"/>
  <c r="Z169" i="13" a="1"/>
  <c r="X108" i="13" a="1"/>
  <c r="U171" i="13" a="1"/>
  <c r="T199" i="13" a="1"/>
  <c r="V153" i="13" a="1"/>
  <c r="Z109" i="13" a="1"/>
  <c r="W122" i="13" a="1"/>
  <c r="U18" i="13" a="1"/>
  <c r="Z182" i="13" a="1"/>
  <c r="W173" i="13" a="1"/>
  <c r="W162" i="13" a="1"/>
  <c r="V119" i="13" a="1"/>
  <c r="W161" i="13" a="1"/>
  <c r="W108" i="13" a="1"/>
  <c r="Y135" i="13" a="1"/>
  <c r="X126" i="13" a="1"/>
  <c r="W160" i="13" a="1"/>
  <c r="W103" i="13" a="1"/>
  <c r="U115" i="13" a="1"/>
  <c r="V145" i="13" a="1"/>
  <c r="W179" i="13" a="1"/>
  <c r="U183" i="13" a="1"/>
  <c r="U47" i="13" a="1"/>
  <c r="X32" i="13" a="1"/>
  <c r="Z50" i="13" a="1"/>
  <c r="X189" i="13" a="1"/>
  <c r="Z205" i="13" a="1"/>
  <c r="Z176" i="13" a="1"/>
  <c r="Z108" i="13" a="1"/>
  <c r="V24" i="13" a="1"/>
  <c r="Y51" i="13" a="1"/>
  <c r="Y215" i="13" a="1"/>
  <c r="U49" i="13" a="1"/>
  <c r="T137" i="13" a="1"/>
  <c r="T55" i="13" a="1"/>
  <c r="V107" i="13" a="1"/>
  <c r="X196" i="13" a="1"/>
  <c r="V185" i="13" a="1"/>
  <c r="X169" i="13" a="1"/>
  <c r="U176" i="13" a="1"/>
  <c r="Y145" i="13" a="1"/>
  <c r="U166" i="13" a="1"/>
  <c r="Z112" i="13" a="1"/>
  <c r="Z23" i="13" a="1"/>
  <c r="T153" i="13" a="1"/>
  <c r="X199" i="13" a="1"/>
  <c r="W30" i="13" a="1"/>
  <c r="W58" i="13" a="1"/>
  <c r="Y158" i="13" a="1"/>
  <c r="Z62" i="13" a="1"/>
  <c r="W123" i="13" a="1"/>
  <c r="Z168" i="13" a="1"/>
  <c r="T195" i="13" a="1"/>
  <c r="W38" i="13" a="1"/>
  <c r="Z51" i="13" a="1"/>
  <c r="T101" i="13" a="1"/>
  <c r="U136" i="13" a="1"/>
  <c r="Y50" i="13" a="1"/>
  <c r="W124" i="13" a="1"/>
  <c r="T161" i="13" a="1"/>
  <c r="X113" i="13" a="1"/>
  <c r="V206" i="13" a="1"/>
  <c r="X17" i="13" a="1"/>
  <c r="U110" i="13" a="1"/>
  <c r="W190" i="13" a="1"/>
  <c r="X212" i="13" a="1"/>
  <c r="W53" i="13" a="1"/>
  <c r="Z202" i="13" a="1"/>
  <c r="T166" i="13" a="1"/>
  <c r="V110" i="13" a="1"/>
  <c r="X203" i="13" a="1"/>
  <c r="W118" i="13" a="1"/>
  <c r="X109" i="13" a="1"/>
  <c r="U130" i="13" a="1"/>
  <c r="V124" i="13" a="1"/>
  <c r="U149" i="13" a="1"/>
  <c r="Z13" i="13" a="1"/>
  <c r="T171" i="13" a="1"/>
  <c r="T176" i="13" a="1"/>
  <c r="Z56" i="13" a="1"/>
  <c r="T196" i="13" a="1"/>
  <c r="Z162" i="13" a="1"/>
  <c r="V57" i="13" a="1"/>
  <c r="T145" i="13" a="1"/>
  <c r="T157" i="13" a="1"/>
  <c r="W168" i="13" a="1"/>
  <c r="W55" i="13" a="1"/>
  <c r="V200" i="13" a="1"/>
  <c r="X156" i="13" a="1"/>
  <c r="Y210" i="13" a="1"/>
  <c r="U13" i="13" a="1"/>
  <c r="U10" i="13" a="1"/>
  <c r="W46" i="13" a="1"/>
  <c r="X142" i="13" a="1"/>
  <c r="X45" i="13" a="1"/>
  <c r="Z136" i="13" a="1"/>
  <c r="X28" i="13" a="1"/>
  <c r="V176" i="13" a="1"/>
  <c r="U27" i="13" a="1"/>
  <c r="Y116" i="13" a="1"/>
  <c r="V39" i="13" a="1"/>
  <c r="T189" i="13" a="1"/>
  <c r="U8" i="13" a="1"/>
  <c r="W157" i="13" a="1"/>
  <c r="W203" i="13" a="1"/>
  <c r="V113" i="13" a="1"/>
  <c r="T160" i="13" a="1"/>
  <c r="X192" i="13" a="1"/>
  <c r="T206" i="13" a="1"/>
  <c r="X215" i="13" a="1"/>
  <c r="X185" i="13" a="1"/>
  <c r="U40" i="13" a="1"/>
  <c r="V202" i="13" a="1"/>
  <c r="X116" i="13" a="1"/>
  <c r="U119" i="13" a="1"/>
  <c r="Y139" i="13" a="1"/>
  <c r="T26" i="13" a="1"/>
  <c r="Y133" i="13" a="1"/>
  <c r="X135" i="13" a="1"/>
  <c r="V108" i="13" a="1"/>
  <c r="W147" i="13" a="1"/>
  <c r="V43" i="13" a="1"/>
  <c r="U182" i="13" a="1"/>
  <c r="V196" i="13" a="1"/>
  <c r="X157" i="13" a="1"/>
  <c r="U190" i="13" a="1"/>
  <c r="Y134" i="13" a="1"/>
  <c r="V117" i="13" a="1"/>
  <c r="W188" i="13" a="1"/>
  <c r="U135" i="13" a="1"/>
  <c r="Z209" i="13" a="1"/>
  <c r="U132" i="13" a="1"/>
  <c r="X103" i="13" a="1"/>
  <c r="U148" i="13" a="1"/>
  <c r="W114" i="13" a="1"/>
  <c r="T197" i="13" a="1"/>
  <c r="V161" i="13" a="1"/>
  <c r="V128" i="13" a="1"/>
  <c r="Z60" i="13" a="1"/>
  <c r="Y137" i="13" a="1"/>
  <c r="X101" i="13" a="1"/>
  <c r="X117" i="13" a="1"/>
  <c r="X158" i="13" a="1"/>
  <c r="U210" i="13" a="1"/>
  <c r="T128" i="13" a="1"/>
  <c r="V53" i="13" a="1"/>
  <c r="V26" i="13" a="1"/>
  <c r="Y123" i="13" a="1"/>
  <c r="X187" i="13" a="1"/>
  <c r="U206" i="13" a="1"/>
  <c r="X118" i="13" a="1"/>
  <c r="Y174" i="13" a="1"/>
  <c r="X190" i="13" a="1"/>
  <c r="T113" i="13" a="1"/>
  <c r="W208" i="13" a="1"/>
  <c r="V50" i="13" a="1"/>
  <c r="Y101" i="13" a="1"/>
  <c r="Y38" i="13" a="1"/>
  <c r="Y109" i="13" a="1"/>
  <c r="W60" i="13" a="1"/>
  <c r="W153" i="13" a="1"/>
  <c r="X155" i="13" a="1"/>
  <c r="Y131" i="13" a="1"/>
  <c r="U128" i="13" a="1"/>
  <c r="Z57" i="13" a="1"/>
  <c r="W119" i="13" a="1"/>
  <c r="T39" i="13" a="1"/>
  <c r="Z196" i="13" a="1"/>
  <c r="X134" i="13" a="1"/>
  <c r="Y49" i="13" a="1"/>
  <c r="Z46" i="13" a="1"/>
  <c r="X195" i="13" a="1"/>
  <c r="X200" i="13" a="1"/>
  <c r="W29" i="13" a="1"/>
  <c r="Z174" i="13" a="1"/>
  <c r="U155" i="13" a="1"/>
  <c r="V136" i="13" a="1"/>
  <c r="W215" i="13" a="1"/>
  <c r="U30" i="13" a="1"/>
  <c r="Y148" i="13" a="1"/>
  <c r="T187" i="13" a="1"/>
  <c r="W101" i="13" a="1"/>
  <c r="V62" i="13" a="1"/>
  <c r="U162" i="13" a="1"/>
  <c r="U113" i="13" a="1"/>
  <c r="X51" i="13" a="1"/>
  <c r="Z135" i="13" a="1"/>
  <c r="V190" i="13" a="1"/>
  <c r="T212" i="13" a="1"/>
  <c r="V208" i="13" a="1"/>
  <c r="U196" i="13" a="1"/>
  <c r="T17" i="13" a="1"/>
  <c r="Y26" i="13" a="1"/>
  <c r="V10" i="13" a="1"/>
  <c r="V162" i="13" a="1"/>
  <c r="U46" i="13" a="1"/>
  <c r="Y179" i="13" a="1"/>
  <c r="X130" i="13" a="1"/>
  <c r="Z146" i="13" a="1"/>
  <c r="Y53" i="13" a="1"/>
  <c r="T179" i="13" a="1"/>
  <c r="T136" i="13" a="1"/>
  <c r="Y209" i="13" a="1"/>
  <c r="Z179" i="13" a="1"/>
  <c r="X8" i="13" a="1"/>
  <c r="Y165" i="13" a="1"/>
  <c r="Z197" i="13" a="1"/>
  <c r="W17" i="13" a="1"/>
  <c r="V203" i="13" a="1"/>
  <c r="W127" i="13" a="1"/>
  <c r="T112" i="13" a="1"/>
  <c r="W201" i="13" a="1"/>
  <c r="Y112" i="13" a="1"/>
  <c r="U50" i="13" a="1"/>
  <c r="W158" i="13" a="1"/>
  <c r="U28" i="13" a="1"/>
  <c r="W148" i="13" a="1"/>
  <c r="W113" i="13" a="1"/>
  <c r="V171" i="13" a="1"/>
  <c r="V139" i="13" a="1"/>
  <c r="X107" i="13" a="1"/>
  <c r="U51" i="13" a="1"/>
  <c r="T27" i="13" a="1"/>
  <c r="U122" i="13" a="1"/>
  <c r="V49" i="13" a="1"/>
  <c r="U188" i="13" a="1"/>
  <c r="U118" i="13" a="1"/>
  <c r="W205" i="13" a="1"/>
  <c r="X132" i="13" a="1"/>
  <c r="W172" i="13" a="1"/>
  <c r="V45" i="13" a="1"/>
  <c r="W10" i="13" a="1"/>
  <c r="U127" i="13" a="1"/>
  <c r="Z53" i="13" a="1"/>
  <c r="U147" i="13" a="1"/>
  <c r="W211" i="13" a="1"/>
  <c r="W62" i="13" a="1"/>
  <c r="X211" i="13" a="1"/>
  <c r="T8" i="13" a="1"/>
  <c r="Y8" i="13" a="1"/>
  <c r="Y114" i="13" a="1"/>
  <c r="U32" i="13" a="1"/>
  <c r="W51" i="13" a="1"/>
  <c r="W116" i="13" a="1"/>
  <c r="Y107" i="13" a="1"/>
  <c r="U133" i="13" a="1"/>
  <c r="Y45" i="13" a="1"/>
  <c r="U134" i="13" a="1"/>
  <c r="Z153" i="13" a="1"/>
  <c r="T180" i="13" a="1"/>
  <c r="Y59" i="13" a="1"/>
  <c r="Z101" i="13" a="1"/>
  <c r="U169" i="13" a="1"/>
  <c r="T215" i="13" a="1"/>
  <c r="W26" i="13" a="1"/>
  <c r="U23" i="13" a="1"/>
  <c r="X171" i="13" a="1"/>
  <c r="X136" i="13" a="1"/>
  <c r="V114" i="13" a="1"/>
  <c r="Z113" i="13" a="1"/>
  <c r="V116" i="13" a="1"/>
  <c r="X50" i="13" a="1"/>
  <c r="V122" i="13" a="1"/>
  <c r="Z29" i="13" a="1"/>
  <c r="U109" i="13" a="1"/>
  <c r="V212" i="13" a="1"/>
  <c r="V115" i="13" a="1"/>
  <c r="Z55" i="13" a="1"/>
  <c r="W23" i="13" a="1"/>
  <c r="T122" i="13" a="1"/>
  <c r="U139" i="13" a="1"/>
  <c r="Y160" i="13" a="1"/>
  <c r="Y208" i="13" a="1"/>
  <c r="X114" i="13" a="1"/>
  <c r="X10" i="13" a="1"/>
  <c r="U179" i="13" a="1"/>
  <c r="X166" i="13" a="1"/>
  <c r="Y182" i="13" a="1"/>
  <c r="Y143" i="13" a="1"/>
  <c r="U143" i="13" a="1"/>
  <c r="X137" i="13" a="1"/>
  <c r="U167" i="13" a="1"/>
  <c r="Z8" i="13" a="1"/>
  <c r="Y127" i="13" a="1"/>
  <c r="W135" i="13" a="1"/>
  <c r="Y218" i="13" a="1"/>
  <c r="Z184" i="13" a="1"/>
  <c r="V55" i="13" a="1"/>
  <c r="Z207" i="13" a="1"/>
  <c r="V210" i="13" a="1"/>
  <c r="U156" i="13" a="1"/>
  <c r="V177" i="13" a="1"/>
  <c r="W109" i="13" a="1"/>
  <c r="Y122" i="13" a="1"/>
  <c r="V151" i="13" a="1"/>
  <c r="T139" i="13" a="1"/>
  <c r="Y119" i="13" a="1"/>
  <c r="W129" i="13" a="1"/>
  <c r="Y55" i="13" a="1"/>
  <c r="X182" i="13" a="1"/>
  <c r="V147" i="13" a="1"/>
  <c r="V123" i="13" a="1"/>
  <c r="U129" i="13" a="1"/>
  <c r="W218" i="13" a="1"/>
  <c r="Y66" i="13" a="1"/>
  <c r="X205" i="13" a="1"/>
  <c r="Z199" i="13" a="1"/>
  <c r="T103" i="13" a="1"/>
  <c r="X49" i="13" a="1"/>
  <c r="V143" i="13" a="1"/>
  <c r="W8" i="13" a="1"/>
  <c r="X29" i="13" a="1"/>
  <c r="U39" i="13" a="1"/>
  <c r="Y195" i="13" a="1"/>
  <c r="X210" i="13" a="1"/>
  <c r="V40" i="13" a="1"/>
  <c r="U103" i="13" a="1"/>
  <c r="X13" i="13" a="1"/>
  <c r="U45" i="13" a="1"/>
  <c r="W166" i="13" a="1"/>
  <c r="V150" i="13" a="1"/>
  <c r="V18" i="13" a="1"/>
  <c r="T45" i="13" a="1"/>
  <c r="U203" i="13" a="1"/>
  <c r="V180" i="13" a="1"/>
  <c r="Y13" i="13" a="1"/>
  <c r="X40" i="13" a="1"/>
  <c r="U215" i="13" a="1"/>
  <c r="T158" i="13" a="1"/>
  <c r="V149" i="13" a="1"/>
  <c r="Y185" i="13" a="1"/>
  <c r="X160" i="13" a="1"/>
  <c r="Z206" i="13" a="1"/>
  <c r="Y153" i="13" a="1"/>
  <c r="Z59" i="13" a="1"/>
  <c r="W137" i="13" a="1"/>
  <c r="Y207" i="13" a="1"/>
  <c r="Y40" i="13" a="1"/>
  <c r="W212" i="13" a="1"/>
  <c r="V29" i="13" a="1"/>
  <c r="U146" i="13" a="1"/>
  <c r="T133" i="13" a="1"/>
  <c r="Z160" i="13" a="1"/>
  <c r="V205" i="13" a="1"/>
  <c r="Z123" i="13" a="1"/>
  <c r="W28" i="13" a="1"/>
  <c r="X24" i="13" a="1"/>
  <c r="T192" i="13" a="1"/>
  <c r="Y117" i="13" a="1"/>
  <c r="Y205" i="13" a="1"/>
  <c r="V167" i="13" a="1"/>
  <c r="X128" i="13" a="1"/>
  <c r="V130" i="13" a="1"/>
  <c r="T110" i="13" a="1"/>
  <c r="T147" i="13" a="1"/>
  <c r="X55" i="13" a="1"/>
  <c r="Z114" i="13" a="1"/>
  <c r="W176" i="13" a="1"/>
  <c r="V109" i="13" a="1"/>
  <c r="T155" i="13" a="1"/>
  <c r="U123" i="13" a="1"/>
  <c r="U218" i="13" a="1"/>
  <c r="Z117" i="13" a="1"/>
  <c r="V131" i="13" a="1"/>
  <c r="Z40" i="13" a="1"/>
  <c r="Z106" i="13" a="1"/>
  <c r="V135" i="13" a="1"/>
  <c r="T129" i="13" a="1"/>
  <c r="U152" i="13" a="1"/>
  <c r="T23" i="13" a="1"/>
  <c r="X38" i="13" a="1"/>
  <c r="T56" i="13" a="1"/>
  <c r="T169" i="13" a="1"/>
  <c r="T13" i="13" a="1"/>
  <c r="V140" i="13" a="1"/>
  <c r="Z127" i="13" a="1"/>
  <c r="X127" i="13" a="1"/>
  <c r="U165" i="13" a="1"/>
  <c r="W209" i="13" a="1"/>
  <c r="V103" i="13" a="1"/>
  <c r="U117" i="13" a="1"/>
  <c r="Y136" i="13" a="1"/>
  <c r="T107" i="13" a="1"/>
  <c r="T140" i="13" a="1"/>
  <c r="T116" i="13" a="1"/>
  <c r="Z173" i="13" a="1"/>
  <c r="V197" i="13" a="1"/>
  <c r="U158" i="13" a="1"/>
  <c r="W57" i="13" a="1"/>
  <c r="V148" i="13" a="1"/>
  <c r="Z43" i="13" a="1"/>
  <c r="V187" i="13" a="1"/>
  <c r="Y29" i="13" a="1"/>
  <c r="Z134" i="13" a="1"/>
  <c r="Y196" i="13" a="1"/>
  <c r="Z110" i="13" a="1"/>
  <c r="Y132" i="13" a="1"/>
  <c r="T24" i="13" a="1"/>
  <c r="W169" i="13" a="1"/>
  <c r="Y142" i="13" a="1"/>
  <c r="V218" i="13" a="1"/>
  <c r="Z132" i="13" a="1"/>
  <c r="V188" i="13" a="1"/>
  <c r="Z140" i="13" a="1"/>
  <c r="T165" i="13" a="1"/>
  <c r="U207" i="13" a="1"/>
  <c r="U157" i="13" a="1"/>
  <c r="V8" i="13" a="1"/>
  <c r="U106" i="13" a="1"/>
  <c r="T143" i="13" a="1"/>
  <c r="W117" i="13" a="1"/>
  <c r="Z137" i="13" a="1"/>
  <c r="Z139" i="13" a="1"/>
  <c r="X131" i="13" a="1"/>
  <c r="Y43" i="13" a="1"/>
  <c r="W49" i="13" a="1"/>
  <c r="V174" i="13" a="1"/>
  <c r="W165" i="13" a="1"/>
  <c r="X207" i="13" a="1"/>
  <c r="X162" i="13" a="1"/>
  <c r="W18" i="13" a="1"/>
  <c r="W210" i="13" a="1"/>
  <c r="W150" i="13" a="1"/>
  <c r="X18" i="13" a="1"/>
  <c r="T18" i="13" a="1"/>
  <c r="W146" i="13" a="1"/>
  <c r="V183" i="13" a="1"/>
  <c r="U114" i="13" a="1"/>
  <c r="W115" i="13" a="1"/>
  <c r="W142" i="13" a="1"/>
  <c r="Y118" i="13" a="1"/>
  <c r="T156" i="13" a="1"/>
  <c r="T188" i="13" a="1"/>
  <c r="U142" i="13" a="1"/>
  <c r="W189" i="13" a="1"/>
  <c r="V133" i="13" a="1"/>
  <c r="W43" i="13" a="1"/>
  <c r="T58" i="13" a="1"/>
  <c r="V179" i="13" a="1"/>
  <c r="V17" i="13" a="1"/>
  <c r="X167" i="13" a="1"/>
  <c r="W107" i="13" a="1"/>
  <c r="Y184" i="13" a="1"/>
  <c r="W40" i="13" a="1"/>
  <c r="V23" i="13" a="1"/>
  <c r="W185" i="13" a="1"/>
  <c r="U145" i="13" a="1"/>
  <c r="Y146" i="13" a="1"/>
  <c r="T152" i="13" a="1"/>
  <c r="W27" i="13" a="1"/>
  <c r="Y200" i="13" a="1"/>
  <c r="X172" i="13" a="1"/>
  <c r="T46" i="13" a="1"/>
  <c r="U101" i="13" a="1"/>
  <c r="U180" i="13" a="1"/>
  <c r="Z27" i="13" a="1"/>
  <c r="Y192" i="13" a="1"/>
  <c r="Y88" i="13" a="1"/>
  <c r="Y110" i="13" a="1"/>
  <c r="T174" i="13" a="1"/>
  <c r="U212" i="13" a="1"/>
  <c r="T47" i="13" a="1"/>
  <c r="Y206" i="13" a="1"/>
  <c r="W112" i="13" a="1"/>
  <c r="V132" i="13" a="1"/>
  <c r="W128" i="13" a="1"/>
  <c r="T118" i="13" a="1"/>
  <c r="Z165" i="13" a="1"/>
  <c r="X115" i="13" a="1"/>
  <c r="X197" i="13" a="1"/>
  <c r="U172" i="13" a="1"/>
  <c r="Y140" i="13" a="1"/>
  <c r="T208" i="13" a="1"/>
  <c r="Z103" i="13" a="1"/>
  <c r="Y157" i="13" a="1"/>
  <c r="X59" i="13" a="1"/>
  <c r="W131" i="13" a="1"/>
  <c r="Z211" i="13" a="1"/>
  <c r="T151" i="13" a="1"/>
  <c r="V172" i="13" a="1"/>
  <c r="X27" i="13" a="1"/>
  <c r="Z218" i="13" a="1"/>
  <c r="Z158" i="13" a="1"/>
  <c r="V169" i="13" a="1"/>
  <c r="Y188" i="13" a="1"/>
  <c r="W140" i="13" a="1"/>
  <c r="V168" i="13" a="1"/>
  <c r="W195" i="13" a="1"/>
  <c r="U199" i="13" a="1"/>
  <c r="T205" i="13" a="1"/>
  <c r="Y151" i="13" a="1"/>
  <c r="U62" i="13" a="1"/>
  <c r="W155" i="13" a="1"/>
  <c r="V101" i="13" a="1"/>
  <c r="T117" i="13" a="1"/>
  <c r="X174" i="13" a="1"/>
  <c r="U112" i="13" a="1"/>
  <c r="Y96" i="13" a="1"/>
  <c r="U108" i="13" a="1"/>
  <c r="Z145" i="13" a="1"/>
  <c r="X150" i="13" a="1"/>
  <c r="T29" i="13" a="1"/>
  <c r="T203" i="13" a="1"/>
  <c r="V46" i="13" a="1"/>
  <c r="Z26" i="13" a="1"/>
  <c r="X165" i="13" a="1"/>
  <c r="Z118" i="13" a="1"/>
  <c r="Y187" i="13" a="1"/>
  <c r="T109" i="13" a="1"/>
  <c r="W45" i="13" a="1"/>
  <c r="U200" i="13" a="1"/>
  <c r="W139" i="13" a="1"/>
  <c r="W177" i="13" a="1"/>
  <c r="T10" i="13" a="1"/>
  <c r="T149" i="13" a="1"/>
  <c r="V134" i="13" a="1"/>
  <c r="Z172" i="13" a="1"/>
  <c r="V166" i="13" a="1"/>
  <c r="Y27" i="13" a="1"/>
  <c r="W145" i="13" a="1"/>
  <c r="T127" i="13" a="1"/>
  <c r="T209" i="13" a="1"/>
  <c r="Z131" i="13" a="1"/>
  <c r="X60" i="13" a="1"/>
  <c r="V215" i="13" a="1"/>
  <c r="U177" i="13" a="1"/>
  <c r="T57" i="13" a="1"/>
  <c r="X188" i="13" a="1"/>
  <c r="Y202" i="13" a="1"/>
  <c r="W202" i="13" a="1"/>
  <c r="X177" i="13" a="1"/>
  <c r="U57" i="13" a="1"/>
  <c r="Y169" i="13" a="1"/>
  <c r="U131" i="13" a="1"/>
  <c r="T218" i="13" a="1"/>
  <c r="V142" i="13" a="1"/>
  <c r="Y60" i="13" a="1"/>
  <c r="Z166" i="13" a="1"/>
  <c r="V30" i="13" a="1"/>
  <c r="T162" i="13" a="1"/>
  <c r="Y46" i="13" a="1"/>
  <c r="X123" i="13" a="1"/>
  <c r="X149" i="13" a="1"/>
  <c r="V211" i="13" a="1"/>
  <c r="T130" i="13" a="1"/>
  <c r="V209" i="13" a="1"/>
  <c r="V182" i="13" a="1"/>
  <c r="W134" i="13" a="1"/>
  <c r="Y166" i="13" a="1"/>
  <c r="X173" i="13" a="1"/>
  <c r="U205" i="13" a="1"/>
  <c r="W13" i="13" a="1"/>
  <c r="V192" i="13" a="1"/>
  <c r="Z122" i="13" a="1"/>
  <c r="W126" i="13" a="1"/>
  <c r="W133" i="13" a="1"/>
  <c r="V157" i="13" a="1"/>
  <c r="Y162" i="13" a="1"/>
  <c r="T106" i="13" a="1"/>
  <c r="X119" i="13" a="1"/>
  <c r="U60" i="13" a="1"/>
  <c r="W106" i="13" a="1"/>
  <c r="T28" i="13" a="1"/>
  <c r="T172" i="13" a="1"/>
  <c r="V126" i="13" a="1"/>
  <c r="T202" i="13" a="1"/>
  <c r="U140" i="13" a="1"/>
  <c r="Y17" i="13" a="1"/>
  <c r="Z17" i="13" a="1"/>
  <c r="V165" i="13" a="1"/>
  <c r="T146" i="13" a="1"/>
  <c r="Y56" i="13" a="1"/>
  <c r="Z149" i="13" a="1"/>
  <c r="W171" i="13" a="1"/>
  <c r="W171" i="13" l="1"/>
  <c r="AH171" i="13" s="1"/>
  <c r="Z149" i="13"/>
  <c r="AK149" i="13" s="1"/>
  <c r="Y56" i="13"/>
  <c r="AJ56" i="13" s="1"/>
  <c r="T146" i="13"/>
  <c r="V165" i="13"/>
  <c r="AG165" i="13" s="1"/>
  <c r="Z17" i="13"/>
  <c r="AK17" i="13" s="1"/>
  <c r="Y17" i="13"/>
  <c r="AJ17" i="13" s="1"/>
  <c r="U140" i="13"/>
  <c r="T202" i="13"/>
  <c r="V126" i="13"/>
  <c r="AG126" i="13" s="1"/>
  <c r="T172" i="13"/>
  <c r="T28" i="13"/>
  <c r="W106" i="13"/>
  <c r="AH106" i="13" s="1"/>
  <c r="U60" i="13"/>
  <c r="X119" i="13"/>
  <c r="AI119" i="13" s="1"/>
  <c r="T106" i="13"/>
  <c r="Y162" i="13"/>
  <c r="AJ162" i="13" s="1"/>
  <c r="V157" i="13"/>
  <c r="AG157" i="13" s="1"/>
  <c r="W133" i="13"/>
  <c r="AH133" i="13" s="1"/>
  <c r="W126" i="13"/>
  <c r="AH126" i="13" s="1"/>
  <c r="Z122" i="13"/>
  <c r="AK122" i="13" s="1"/>
  <c r="V192" i="13"/>
  <c r="AG192" i="13" s="1"/>
  <c r="W13" i="13"/>
  <c r="AH13" i="13" s="1"/>
  <c r="U205" i="13"/>
  <c r="X173" i="13"/>
  <c r="AI173" i="13" s="1"/>
  <c r="Y166" i="13"/>
  <c r="AJ166" i="13" s="1"/>
  <c r="W134" i="13"/>
  <c r="AH134" i="13" s="1"/>
  <c r="V182" i="13"/>
  <c r="AG182" i="13" s="1"/>
  <c r="V209" i="13"/>
  <c r="AG209" i="13" s="1"/>
  <c r="T130" i="13"/>
  <c r="V211" i="13"/>
  <c r="AG211" i="13" s="1"/>
  <c r="X149" i="13"/>
  <c r="AI149" i="13" s="1"/>
  <c r="X123" i="13"/>
  <c r="AI123" i="13" s="1"/>
  <c r="Y46" i="13"/>
  <c r="AJ46" i="13" s="1"/>
  <c r="T162" i="13"/>
  <c r="V30" i="13"/>
  <c r="AG30" i="13" s="1"/>
  <c r="Z166" i="13"/>
  <c r="AK166" i="13" s="1"/>
  <c r="Y60" i="13"/>
  <c r="AJ60" i="13" s="1"/>
  <c r="V142" i="13"/>
  <c r="AG142" i="13" s="1"/>
  <c r="T218" i="13"/>
  <c r="U131" i="13"/>
  <c r="Y169" i="13"/>
  <c r="AJ169" i="13" s="1"/>
  <c r="U57" i="13"/>
  <c r="X177" i="13"/>
  <c r="AI177" i="13" s="1"/>
  <c r="W202" i="13"/>
  <c r="AH202" i="13" s="1"/>
  <c r="Y202" i="13"/>
  <c r="AJ202" i="13" s="1"/>
  <c r="X188" i="13"/>
  <c r="AI188" i="13" s="1"/>
  <c r="T57" i="13"/>
  <c r="U177" i="13"/>
  <c r="V215" i="13"/>
  <c r="AG215" i="13" s="1"/>
  <c r="X60" i="13"/>
  <c r="AI60" i="13" s="1"/>
  <c r="Z131" i="13"/>
  <c r="AK131" i="13" s="1"/>
  <c r="T209" i="13"/>
  <c r="T127" i="13"/>
  <c r="W145" i="13"/>
  <c r="AH145" i="13" s="1"/>
  <c r="Y27" i="13"/>
  <c r="AJ27" i="13" s="1"/>
  <c r="V166" i="13"/>
  <c r="AG166" i="13" s="1"/>
  <c r="Z172" i="13"/>
  <c r="AK172" i="13" s="1"/>
  <c r="V134" i="13"/>
  <c r="AG134" i="13" s="1"/>
  <c r="T149" i="13"/>
  <c r="T10" i="13"/>
  <c r="W177" i="13"/>
  <c r="AH177" i="13" s="1"/>
  <c r="W139" i="13"/>
  <c r="AH139" i="13" s="1"/>
  <c r="U200" i="13"/>
  <c r="W45" i="13"/>
  <c r="AH45" i="13" s="1"/>
  <c r="T109" i="13"/>
  <c r="Y187" i="13"/>
  <c r="AJ187" i="13" s="1"/>
  <c r="Z118" i="13"/>
  <c r="AK118" i="13" s="1"/>
  <c r="X165" i="13"/>
  <c r="AI165" i="13" s="1"/>
  <c r="Z26" i="13"/>
  <c r="AK26" i="13" s="1"/>
  <c r="V46" i="13"/>
  <c r="AG46" i="13" s="1"/>
  <c r="T203" i="13"/>
  <c r="T29" i="13"/>
  <c r="X150" i="13"/>
  <c r="AI150" i="13" s="1"/>
  <c r="Z145" i="13"/>
  <c r="AK145" i="13" s="1"/>
  <c r="U108" i="13"/>
  <c r="Y96" i="13"/>
  <c r="U112" i="13"/>
  <c r="X174" i="13"/>
  <c r="AI174" i="13" s="1"/>
  <c r="T117" i="13"/>
  <c r="V101" i="13"/>
  <c r="AG101" i="13" s="1"/>
  <c r="W155" i="13"/>
  <c r="AH155" i="13" s="1"/>
  <c r="U62" i="13"/>
  <c r="Y151" i="13"/>
  <c r="AJ151" i="13" s="1"/>
  <c r="T205" i="13"/>
  <c r="U199" i="13"/>
  <c r="W195" i="13"/>
  <c r="AH195" i="13" s="1"/>
  <c r="V168" i="13"/>
  <c r="AG168" i="13" s="1"/>
  <c r="W140" i="13"/>
  <c r="AH140" i="13" s="1"/>
  <c r="Y188" i="13"/>
  <c r="AJ188" i="13" s="1"/>
  <c r="V169" i="13"/>
  <c r="AG169" i="13" s="1"/>
  <c r="Z158" i="13"/>
  <c r="AK158" i="13" s="1"/>
  <c r="Z218" i="13"/>
  <c r="AK218" i="13" s="1"/>
  <c r="X27" i="13"/>
  <c r="AI27" i="13" s="1"/>
  <c r="V172" i="13"/>
  <c r="AG172" i="13" s="1"/>
  <c r="T151" i="13"/>
  <c r="Z211" i="13"/>
  <c r="AK211" i="13" s="1"/>
  <c r="W131" i="13"/>
  <c r="AH131" i="13" s="1"/>
  <c r="X59" i="13"/>
  <c r="Y157" i="13"/>
  <c r="AJ157" i="13" s="1"/>
  <c r="Z103" i="13"/>
  <c r="AK103" i="13" s="1"/>
  <c r="T208" i="13"/>
  <c r="Y140" i="13"/>
  <c r="AJ140" i="13" s="1"/>
  <c r="U172" i="13"/>
  <c r="X197" i="13"/>
  <c r="AI197" i="13" s="1"/>
  <c r="X115" i="13"/>
  <c r="AI115" i="13" s="1"/>
  <c r="Z165" i="13"/>
  <c r="AK165" i="13" s="1"/>
  <c r="T118" i="13"/>
  <c r="W128" i="13"/>
  <c r="AH128" i="13" s="1"/>
  <c r="V132" i="13"/>
  <c r="AG132" i="13" s="1"/>
  <c r="W112" i="13"/>
  <c r="AH112" i="13" s="1"/>
  <c r="Y206" i="13"/>
  <c r="AJ206" i="13" s="1"/>
  <c r="T47" i="13"/>
  <c r="U212" i="13"/>
  <c r="T174" i="13"/>
  <c r="Y110" i="13"/>
  <c r="AJ110" i="13" s="1"/>
  <c r="Y88" i="13"/>
  <c r="Y192" i="13"/>
  <c r="AJ192" i="13" s="1"/>
  <c r="Z27" i="13"/>
  <c r="AK27" i="13" s="1"/>
  <c r="U180" i="13"/>
  <c r="U101" i="13"/>
  <c r="T46" i="13"/>
  <c r="X172" i="13"/>
  <c r="AI172" i="13" s="1"/>
  <c r="Y200" i="13"/>
  <c r="AJ200" i="13" s="1"/>
  <c r="W27" i="13"/>
  <c r="AH27" i="13" s="1"/>
  <c r="T152" i="13"/>
  <c r="Y146" i="13"/>
  <c r="AJ146" i="13" s="1"/>
  <c r="U145" i="13"/>
  <c r="W185" i="13"/>
  <c r="AH185" i="13" s="1"/>
  <c r="V23" i="13"/>
  <c r="AG23" i="13" s="1"/>
  <c r="W40" i="13"/>
  <c r="AH40" i="13" s="1"/>
  <c r="Y184" i="13"/>
  <c r="W107" i="13"/>
  <c r="AH107" i="13" s="1"/>
  <c r="X167" i="13"/>
  <c r="AI167" i="13" s="1"/>
  <c r="V17" i="13"/>
  <c r="AG17" i="13" s="1"/>
  <c r="V179" i="13"/>
  <c r="AG179" i="13" s="1"/>
  <c r="T58" i="13"/>
  <c r="W43" i="13"/>
  <c r="AH43" i="13" s="1"/>
  <c r="V133" i="13"/>
  <c r="AG133" i="13" s="1"/>
  <c r="W189" i="13"/>
  <c r="AH189" i="13" s="1"/>
  <c r="U142" i="13"/>
  <c r="T188" i="13"/>
  <c r="T156" i="13"/>
  <c r="Y118" i="13"/>
  <c r="AJ118" i="13" s="1"/>
  <c r="W142" i="13"/>
  <c r="AH142" i="13" s="1"/>
  <c r="W115" i="13"/>
  <c r="AH115" i="13" s="1"/>
  <c r="U114" i="13"/>
  <c r="V183" i="13"/>
  <c r="AG183" i="13" s="1"/>
  <c r="W146" i="13"/>
  <c r="AH146" i="13" s="1"/>
  <c r="T18" i="13"/>
  <c r="X18" i="13"/>
  <c r="AI18" i="13" s="1"/>
  <c r="W150" i="13"/>
  <c r="AH150" i="13" s="1"/>
  <c r="W210" i="13"/>
  <c r="AH210" i="13" s="1"/>
  <c r="W18" i="13"/>
  <c r="AH18" i="13" s="1"/>
  <c r="X162" i="13"/>
  <c r="AI162" i="13" s="1"/>
  <c r="X207" i="13"/>
  <c r="AI207" i="13" s="1"/>
  <c r="W165" i="13"/>
  <c r="AH165" i="13" s="1"/>
  <c r="V174" i="13"/>
  <c r="AG174" i="13" s="1"/>
  <c r="W49" i="13"/>
  <c r="AH49" i="13" s="1"/>
  <c r="Y43" i="13"/>
  <c r="AJ43" i="13" s="1"/>
  <c r="X131" i="13"/>
  <c r="AI131" i="13" s="1"/>
  <c r="Z139" i="13"/>
  <c r="AK139" i="13" s="1"/>
  <c r="Z137" i="13"/>
  <c r="AK137" i="13" s="1"/>
  <c r="W117" i="13"/>
  <c r="AH117" i="13" s="1"/>
  <c r="T143" i="13"/>
  <c r="U106" i="13"/>
  <c r="V8" i="13"/>
  <c r="AG8" i="13" s="1"/>
  <c r="U157" i="13"/>
  <c r="U207" i="13"/>
  <c r="T165" i="13"/>
  <c r="Z140" i="13"/>
  <c r="AK140" i="13" s="1"/>
  <c r="V188" i="13"/>
  <c r="AG188" i="13" s="1"/>
  <c r="Z132" i="13"/>
  <c r="AK132" i="13" s="1"/>
  <c r="V218" i="13"/>
  <c r="AG218" i="13" s="1"/>
  <c r="Y142" i="13"/>
  <c r="AJ142" i="13" s="1"/>
  <c r="W169" i="13"/>
  <c r="AH169" i="13" s="1"/>
  <c r="T24" i="13"/>
  <c r="Y132" i="13"/>
  <c r="AJ132" i="13" s="1"/>
  <c r="Z110" i="13"/>
  <c r="AK110" i="13" s="1"/>
  <c r="Y196" i="13"/>
  <c r="AJ196" i="13" s="1"/>
  <c r="Z134" i="13"/>
  <c r="AK134" i="13" s="1"/>
  <c r="Y29" i="13"/>
  <c r="AJ29" i="13" s="1"/>
  <c r="V187" i="13"/>
  <c r="AG187" i="13" s="1"/>
  <c r="Z43" i="13"/>
  <c r="AK43" i="13" s="1"/>
  <c r="V148" i="13"/>
  <c r="AG148" i="13" s="1"/>
  <c r="W57" i="13"/>
  <c r="AH57" i="13" s="1"/>
  <c r="U158" i="13"/>
  <c r="V197" i="13"/>
  <c r="AG197" i="13" s="1"/>
  <c r="Z173" i="13"/>
  <c r="AK173" i="13" s="1"/>
  <c r="T116" i="13"/>
  <c r="T140" i="13"/>
  <c r="T107" i="13"/>
  <c r="Y136" i="13"/>
  <c r="AJ136" i="13" s="1"/>
  <c r="U117" i="13"/>
  <c r="V103" i="13"/>
  <c r="AG103" i="13" s="1"/>
  <c r="W209" i="13"/>
  <c r="AH209" i="13" s="1"/>
  <c r="U165" i="13"/>
  <c r="X127" i="13"/>
  <c r="AI127" i="13" s="1"/>
  <c r="Z127" i="13"/>
  <c r="AK127" i="13" s="1"/>
  <c r="V140" i="13"/>
  <c r="AG140" i="13" s="1"/>
  <c r="T13" i="13"/>
  <c r="T169" i="13"/>
  <c r="T56" i="13"/>
  <c r="X38" i="13"/>
  <c r="AI38" i="13" s="1"/>
  <c r="T23" i="13"/>
  <c r="U152" i="13"/>
  <c r="T129" i="13"/>
  <c r="V135" i="13"/>
  <c r="AG135" i="13" s="1"/>
  <c r="Z106" i="13"/>
  <c r="AK106" i="13" s="1"/>
  <c r="Z40" i="13"/>
  <c r="AK40" i="13" s="1"/>
  <c r="V131" i="13"/>
  <c r="AG131" i="13" s="1"/>
  <c r="Z117" i="13"/>
  <c r="AK117" i="13" s="1"/>
  <c r="U218" i="13"/>
  <c r="U123" i="13"/>
  <c r="T155" i="13"/>
  <c r="V109" i="13"/>
  <c r="AG109" i="13" s="1"/>
  <c r="W176" i="13"/>
  <c r="AH176" i="13" s="1"/>
  <c r="Z114" i="13"/>
  <c r="AK114" i="13" s="1"/>
  <c r="X55" i="13"/>
  <c r="AI55" i="13" s="1"/>
  <c r="T147" i="13"/>
  <c r="T110" i="13"/>
  <c r="V130" i="13"/>
  <c r="AG130" i="13" s="1"/>
  <c r="X128" i="13"/>
  <c r="AI128" i="13" s="1"/>
  <c r="V167" i="13"/>
  <c r="AG167" i="13" s="1"/>
  <c r="Y205" i="13"/>
  <c r="AJ205" i="13" s="1"/>
  <c r="Y117" i="13"/>
  <c r="AJ117" i="13" s="1"/>
  <c r="T192" i="13"/>
  <c r="X24" i="13"/>
  <c r="AI24" i="13" s="1"/>
  <c r="W28" i="13"/>
  <c r="AH28" i="13" s="1"/>
  <c r="Z123" i="13"/>
  <c r="AK123" i="13" s="1"/>
  <c r="V205" i="13"/>
  <c r="AG205" i="13" s="1"/>
  <c r="Z160" i="13"/>
  <c r="AK160" i="13" s="1"/>
  <c r="T133" i="13"/>
  <c r="U146" i="13"/>
  <c r="V29" i="13"/>
  <c r="AG29" i="13" s="1"/>
  <c r="W212" i="13"/>
  <c r="AH212" i="13" s="1"/>
  <c r="Y40" i="13"/>
  <c r="AJ40" i="13" s="1"/>
  <c r="Y207" i="13"/>
  <c r="AJ207" i="13" s="1"/>
  <c r="W137" i="13"/>
  <c r="AH137" i="13" s="1"/>
  <c r="Z59" i="13"/>
  <c r="AK59" i="13" s="1"/>
  <c r="Y153" i="13"/>
  <c r="AJ153" i="13" s="1"/>
  <c r="Z206" i="13"/>
  <c r="AK206" i="13" s="1"/>
  <c r="X160" i="13"/>
  <c r="AI160" i="13" s="1"/>
  <c r="Y185" i="13"/>
  <c r="AJ185" i="13" s="1"/>
  <c r="V149" i="13"/>
  <c r="AG149" i="13" s="1"/>
  <c r="T158" i="13"/>
  <c r="U215" i="13"/>
  <c r="X40" i="13"/>
  <c r="AI40" i="13" s="1"/>
  <c r="Y13" i="13"/>
  <c r="AJ13" i="13" s="1"/>
  <c r="V180" i="13"/>
  <c r="AG180" i="13" s="1"/>
  <c r="U203" i="13"/>
  <c r="T45" i="13"/>
  <c r="V18" i="13"/>
  <c r="AG18" i="13" s="1"/>
  <c r="V150" i="13"/>
  <c r="AG150" i="13" s="1"/>
  <c r="W166" i="13"/>
  <c r="AH166" i="13" s="1"/>
  <c r="U45" i="13"/>
  <c r="X13" i="13"/>
  <c r="AI13" i="13" s="1"/>
  <c r="U103" i="13"/>
  <c r="V40" i="13"/>
  <c r="AG40" i="13" s="1"/>
  <c r="X210" i="13"/>
  <c r="AI210" i="13" s="1"/>
  <c r="Y195" i="13"/>
  <c r="AJ195" i="13" s="1"/>
  <c r="U39" i="13"/>
  <c r="X29" i="13"/>
  <c r="AI29" i="13" s="1"/>
  <c r="W8" i="13"/>
  <c r="AH8" i="13" s="1"/>
  <c r="V143" i="13"/>
  <c r="AG143" i="13" s="1"/>
  <c r="X49" i="13"/>
  <c r="AI49" i="13" s="1"/>
  <c r="T103" i="13"/>
  <c r="Z199" i="13"/>
  <c r="AK199" i="13" s="1"/>
  <c r="X205" i="13"/>
  <c r="AI205" i="13" s="1"/>
  <c r="Y66" i="13"/>
  <c r="W218" i="13"/>
  <c r="AH218" i="13" s="1"/>
  <c r="U129" i="13"/>
  <c r="V123" i="13"/>
  <c r="AG123" i="13" s="1"/>
  <c r="V147" i="13"/>
  <c r="AG147" i="13" s="1"/>
  <c r="X182" i="13"/>
  <c r="AI182" i="13" s="1"/>
  <c r="Y55" i="13"/>
  <c r="AJ55" i="13" s="1"/>
  <c r="W129" i="13"/>
  <c r="AH129" i="13" s="1"/>
  <c r="Y119" i="13"/>
  <c r="AJ119" i="13" s="1"/>
  <c r="T139" i="13"/>
  <c r="V151" i="13"/>
  <c r="AG151" i="13" s="1"/>
  <c r="Y122" i="13"/>
  <c r="AJ122" i="13" s="1"/>
  <c r="W109" i="13"/>
  <c r="AH109" i="13" s="1"/>
  <c r="V177" i="13"/>
  <c r="AG177" i="13" s="1"/>
  <c r="U156" i="13"/>
  <c r="V210" i="13"/>
  <c r="AG210" i="13" s="1"/>
  <c r="Z207" i="13"/>
  <c r="AK207" i="13" s="1"/>
  <c r="V55" i="13"/>
  <c r="AG55" i="13" s="1"/>
  <c r="Z184" i="13"/>
  <c r="Y218" i="13"/>
  <c r="AJ218" i="13" s="1"/>
  <c r="W135" i="13"/>
  <c r="AH135" i="13" s="1"/>
  <c r="Y127" i="13"/>
  <c r="AJ127" i="13" s="1"/>
  <c r="Z8" i="13"/>
  <c r="AK8" i="13" s="1"/>
  <c r="U167" i="13"/>
  <c r="X137" i="13"/>
  <c r="AI137" i="13" s="1"/>
  <c r="U143" i="13"/>
  <c r="Y143" i="13"/>
  <c r="AJ143" i="13" s="1"/>
  <c r="Y182" i="13"/>
  <c r="AJ182" i="13" s="1"/>
  <c r="X166" i="13"/>
  <c r="AI166" i="13" s="1"/>
  <c r="U179" i="13"/>
  <c r="X10" i="13"/>
  <c r="AI10" i="13" s="1"/>
  <c r="X114" i="13"/>
  <c r="AI114" i="13" s="1"/>
  <c r="Y208" i="13"/>
  <c r="AJ208" i="13" s="1"/>
  <c r="Y160" i="13"/>
  <c r="AJ160" i="13" s="1"/>
  <c r="U139" i="13"/>
  <c r="T122" i="13"/>
  <c r="W23" i="13"/>
  <c r="AH23" i="13" s="1"/>
  <c r="Z55" i="13"/>
  <c r="AK55" i="13" s="1"/>
  <c r="V115" i="13"/>
  <c r="AG115" i="13" s="1"/>
  <c r="V212" i="13"/>
  <c r="AG212" i="13" s="1"/>
  <c r="U109" i="13"/>
  <c r="Z29" i="13"/>
  <c r="AK29" i="13" s="1"/>
  <c r="V122" i="13"/>
  <c r="AG122" i="13" s="1"/>
  <c r="X50" i="13"/>
  <c r="AI50" i="13" s="1"/>
  <c r="V116" i="13"/>
  <c r="AG116" i="13" s="1"/>
  <c r="Z113" i="13"/>
  <c r="AK113" i="13" s="1"/>
  <c r="V114" i="13"/>
  <c r="AG114" i="13" s="1"/>
  <c r="X136" i="13"/>
  <c r="AI136" i="13" s="1"/>
  <c r="X171" i="13"/>
  <c r="AI171" i="13" s="1"/>
  <c r="U23" i="13"/>
  <c r="W26" i="13"/>
  <c r="AH26" i="13" s="1"/>
  <c r="T215" i="13"/>
  <c r="U169" i="13"/>
  <c r="Z101" i="13"/>
  <c r="AK101" i="13" s="1"/>
  <c r="Y59" i="13"/>
  <c r="AJ59" i="13" s="1"/>
  <c r="T180" i="13"/>
  <c r="Z153" i="13"/>
  <c r="AK153" i="13" s="1"/>
  <c r="U134" i="13"/>
  <c r="Y45" i="13"/>
  <c r="AJ45" i="13" s="1"/>
  <c r="U133" i="13"/>
  <c r="Y107" i="13"/>
  <c r="AJ107" i="13" s="1"/>
  <c r="W116" i="13"/>
  <c r="AH116" i="13" s="1"/>
  <c r="W51" i="13"/>
  <c r="AH51" i="13" s="1"/>
  <c r="U32" i="13"/>
  <c r="Y114" i="13"/>
  <c r="AJ114" i="13" s="1"/>
  <c r="Y8" i="13"/>
  <c r="AJ8" i="13" s="1"/>
  <c r="T8" i="13"/>
  <c r="X211" i="13"/>
  <c r="AI211" i="13" s="1"/>
  <c r="W62" i="13"/>
  <c r="AH62" i="13" s="1"/>
  <c r="W211" i="13"/>
  <c r="AH211" i="13" s="1"/>
  <c r="U147" i="13"/>
  <c r="Z53" i="13"/>
  <c r="AK53" i="13" s="1"/>
  <c r="U127" i="13"/>
  <c r="W10" i="13"/>
  <c r="AH10" i="13" s="1"/>
  <c r="V45" i="13"/>
  <c r="AG45" i="13" s="1"/>
  <c r="W172" i="13"/>
  <c r="AH172" i="13" s="1"/>
  <c r="X132" i="13"/>
  <c r="AI132" i="13" s="1"/>
  <c r="W205" i="13"/>
  <c r="AH205" i="13" s="1"/>
  <c r="U118" i="13"/>
  <c r="U188" i="13"/>
  <c r="V49" i="13"/>
  <c r="AG49" i="13" s="1"/>
  <c r="U122" i="13"/>
  <c r="T27" i="13"/>
  <c r="U51" i="13"/>
  <c r="X107" i="13"/>
  <c r="AI107" i="13" s="1"/>
  <c r="V139" i="13"/>
  <c r="AG139" i="13" s="1"/>
  <c r="V171" i="13"/>
  <c r="AG171" i="13" s="1"/>
  <c r="W113" i="13"/>
  <c r="AH113" i="13" s="1"/>
  <c r="W148" i="13"/>
  <c r="AH148" i="13" s="1"/>
  <c r="U28" i="13"/>
  <c r="W158" i="13"/>
  <c r="AH158" i="13" s="1"/>
  <c r="U50" i="13"/>
  <c r="Y112" i="13"/>
  <c r="AJ112" i="13" s="1"/>
  <c r="W201" i="13"/>
  <c r="AH201" i="13" s="1"/>
  <c r="T112" i="13"/>
  <c r="W127" i="13"/>
  <c r="AH127" i="13" s="1"/>
  <c r="V203" i="13"/>
  <c r="AG203" i="13" s="1"/>
  <c r="W17" i="13"/>
  <c r="AH17" i="13" s="1"/>
  <c r="Z197" i="13"/>
  <c r="AK197" i="13" s="1"/>
  <c r="Y165" i="13"/>
  <c r="AJ165" i="13" s="1"/>
  <c r="X8" i="13"/>
  <c r="AI8" i="13" s="1"/>
  <c r="Z179" i="13"/>
  <c r="AK179" i="13" s="1"/>
  <c r="Y209" i="13"/>
  <c r="AJ209" i="13" s="1"/>
  <c r="T136" i="13"/>
  <c r="T179" i="13"/>
  <c r="Y53" i="13"/>
  <c r="AJ53" i="13" s="1"/>
  <c r="Z146" i="13"/>
  <c r="AK146" i="13" s="1"/>
  <c r="X130" i="13"/>
  <c r="AI130" i="13" s="1"/>
  <c r="Y179" i="13"/>
  <c r="AJ179" i="13" s="1"/>
  <c r="U46" i="13"/>
  <c r="V162" i="13"/>
  <c r="AG162" i="13" s="1"/>
  <c r="V10" i="13"/>
  <c r="AG10" i="13" s="1"/>
  <c r="Y26" i="13"/>
  <c r="AJ26" i="13" s="1"/>
  <c r="T17" i="13"/>
  <c r="U196" i="13"/>
  <c r="V208" i="13"/>
  <c r="AG208" i="13" s="1"/>
  <c r="T212" i="13"/>
  <c r="V190" i="13"/>
  <c r="AG190" i="13" s="1"/>
  <c r="Z135" i="13"/>
  <c r="AK135" i="13" s="1"/>
  <c r="X51" i="13"/>
  <c r="AI51" i="13" s="1"/>
  <c r="U113" i="13"/>
  <c r="U162" i="13"/>
  <c r="V62" i="13"/>
  <c r="AG62" i="13" s="1"/>
  <c r="W101" i="13"/>
  <c r="AH101" i="13" s="1"/>
  <c r="T187" i="13"/>
  <c r="Y148" i="13"/>
  <c r="AJ148" i="13" s="1"/>
  <c r="U30" i="13"/>
  <c r="W215" i="13"/>
  <c r="AH215" i="13" s="1"/>
  <c r="V136" i="13"/>
  <c r="AG136" i="13" s="1"/>
  <c r="U155" i="13"/>
  <c r="Z174" i="13"/>
  <c r="AK174" i="13" s="1"/>
  <c r="W29" i="13"/>
  <c r="AH29" i="13" s="1"/>
  <c r="X200" i="13"/>
  <c r="AI200" i="13" s="1"/>
  <c r="X195" i="13"/>
  <c r="AI195" i="13" s="1"/>
  <c r="Z46" i="13"/>
  <c r="AK46" i="13" s="1"/>
  <c r="Y49" i="13"/>
  <c r="AJ49" i="13" s="1"/>
  <c r="X134" i="13"/>
  <c r="AI134" i="13" s="1"/>
  <c r="Z196" i="13"/>
  <c r="AK196" i="13" s="1"/>
  <c r="T39" i="13"/>
  <c r="W119" i="13"/>
  <c r="AH119" i="13" s="1"/>
  <c r="Z57" i="13"/>
  <c r="AK57" i="13" s="1"/>
  <c r="U128" i="13"/>
  <c r="Y131" i="13"/>
  <c r="AJ131" i="13" s="1"/>
  <c r="X155" i="13"/>
  <c r="AI155" i="13" s="1"/>
  <c r="W153" i="13"/>
  <c r="AH153" i="13" s="1"/>
  <c r="W60" i="13"/>
  <c r="AH60" i="13" s="1"/>
  <c r="Y109" i="13"/>
  <c r="AJ109" i="13" s="1"/>
  <c r="Y38" i="13"/>
  <c r="AJ38" i="13" s="1"/>
  <c r="Y101" i="13"/>
  <c r="AJ101" i="13" s="1"/>
  <c r="V50" i="13"/>
  <c r="AG50" i="13" s="1"/>
  <c r="W208" i="13"/>
  <c r="AH208" i="13" s="1"/>
  <c r="T113" i="13"/>
  <c r="X190" i="13"/>
  <c r="AI190" i="13" s="1"/>
  <c r="Y174" i="13"/>
  <c r="AJ174" i="13" s="1"/>
  <c r="X118" i="13"/>
  <c r="AI118" i="13" s="1"/>
  <c r="U206" i="13"/>
  <c r="X187" i="13"/>
  <c r="AI187" i="13" s="1"/>
  <c r="Y123" i="13"/>
  <c r="AJ123" i="13" s="1"/>
  <c r="V26" i="13"/>
  <c r="AG26" i="13" s="1"/>
  <c r="V53" i="13"/>
  <c r="AG53" i="13" s="1"/>
  <c r="T128" i="13"/>
  <c r="U210" i="13"/>
  <c r="X158" i="13"/>
  <c r="AI158" i="13" s="1"/>
  <c r="X117" i="13"/>
  <c r="AI117" i="13" s="1"/>
  <c r="X101" i="13"/>
  <c r="AI101" i="13" s="1"/>
  <c r="Y137" i="13"/>
  <c r="AJ137" i="13" s="1"/>
  <c r="Z60" i="13"/>
  <c r="AK60" i="13" s="1"/>
  <c r="V128" i="13"/>
  <c r="AG128" i="13" s="1"/>
  <c r="V161" i="13"/>
  <c r="AG161" i="13" s="1"/>
  <c r="T197" i="13"/>
  <c r="W114" i="13"/>
  <c r="AH114" i="13" s="1"/>
  <c r="U148" i="13"/>
  <c r="X103" i="13"/>
  <c r="AI103" i="13" s="1"/>
  <c r="U132" i="13"/>
  <c r="Z209" i="13"/>
  <c r="AK209" i="13" s="1"/>
  <c r="U135" i="13"/>
  <c r="W188" i="13"/>
  <c r="AH188" i="13" s="1"/>
  <c r="V117" i="13"/>
  <c r="AG117" i="13" s="1"/>
  <c r="Y134" i="13"/>
  <c r="AJ134" i="13" s="1"/>
  <c r="U190" i="13"/>
  <c r="X157" i="13"/>
  <c r="AI157" i="13" s="1"/>
  <c r="V196" i="13"/>
  <c r="AG196" i="13" s="1"/>
  <c r="U182" i="13"/>
  <c r="V43" i="13"/>
  <c r="AG43" i="13" s="1"/>
  <c r="W147" i="13"/>
  <c r="AH147" i="13" s="1"/>
  <c r="V108" i="13"/>
  <c r="AG108" i="13" s="1"/>
  <c r="X135" i="13"/>
  <c r="AI135" i="13" s="1"/>
  <c r="Y133" i="13"/>
  <c r="AJ133" i="13" s="1"/>
  <c r="T26" i="13"/>
  <c r="Y139" i="13"/>
  <c r="AJ139" i="13" s="1"/>
  <c r="U119" i="13"/>
  <c r="X116" i="13"/>
  <c r="AI116" i="13" s="1"/>
  <c r="V202" i="13"/>
  <c r="AG202" i="13" s="1"/>
  <c r="U40" i="13"/>
  <c r="X185" i="13"/>
  <c r="AI185" i="13" s="1"/>
  <c r="X215" i="13"/>
  <c r="AI215" i="13" s="1"/>
  <c r="T206" i="13"/>
  <c r="X192" i="13"/>
  <c r="AI192" i="13" s="1"/>
  <c r="T160" i="13"/>
  <c r="V113" i="13"/>
  <c r="AG113" i="13" s="1"/>
  <c r="W203" i="13"/>
  <c r="AH203" i="13" s="1"/>
  <c r="W157" i="13"/>
  <c r="AH157" i="13" s="1"/>
  <c r="U8" i="13"/>
  <c r="T189" i="13"/>
  <c r="V39" i="13"/>
  <c r="AG39" i="13" s="1"/>
  <c r="Y116" i="13"/>
  <c r="AJ116" i="13" s="1"/>
  <c r="U27" i="13"/>
  <c r="V176" i="13"/>
  <c r="AG176" i="13" s="1"/>
  <c r="X28" i="13"/>
  <c r="AI28" i="13" s="1"/>
  <c r="Z136" i="13"/>
  <c r="AK136" i="13" s="1"/>
  <c r="X45" i="13"/>
  <c r="AI45" i="13" s="1"/>
  <c r="X142" i="13"/>
  <c r="AI142" i="13" s="1"/>
  <c r="W46" i="13"/>
  <c r="AH46" i="13" s="1"/>
  <c r="U10" i="13"/>
  <c r="U13" i="13"/>
  <c r="Y210" i="13"/>
  <c r="AJ210" i="13" s="1"/>
  <c r="X156" i="13"/>
  <c r="AI156" i="13" s="1"/>
  <c r="V200" i="13"/>
  <c r="AG200" i="13" s="1"/>
  <c r="W55" i="13"/>
  <c r="AH55" i="13" s="1"/>
  <c r="W168" i="13"/>
  <c r="AH168" i="13" s="1"/>
  <c r="T157" i="13"/>
  <c r="T145" i="13"/>
  <c r="V57" i="13"/>
  <c r="AG57" i="13" s="1"/>
  <c r="Z162" i="13"/>
  <c r="AK162" i="13" s="1"/>
  <c r="T196" i="13"/>
  <c r="Z56" i="13"/>
  <c r="AK56" i="13" s="1"/>
  <c r="T176" i="13"/>
  <c r="T171" i="13"/>
  <c r="Z13" i="13"/>
  <c r="AK13" i="13" s="1"/>
  <c r="U149" i="13"/>
  <c r="V124" i="13"/>
  <c r="AG124" i="13" s="1"/>
  <c r="U130" i="13"/>
  <c r="X109" i="13"/>
  <c r="AI109" i="13" s="1"/>
  <c r="W118" i="13"/>
  <c r="AH118" i="13" s="1"/>
  <c r="X203" i="13"/>
  <c r="AI203" i="13" s="1"/>
  <c r="V110" i="13"/>
  <c r="AG110" i="13" s="1"/>
  <c r="T166" i="13"/>
  <c r="Z202" i="13"/>
  <c r="AK202" i="13" s="1"/>
  <c r="W53" i="13"/>
  <c r="AH53" i="13" s="1"/>
  <c r="X212" i="13"/>
  <c r="AI212" i="13" s="1"/>
  <c r="W190" i="13"/>
  <c r="AH190" i="13" s="1"/>
  <c r="U110" i="13"/>
  <c r="X17" i="13"/>
  <c r="AI17" i="13" s="1"/>
  <c r="V206" i="13"/>
  <c r="AG206" i="13" s="1"/>
  <c r="X113" i="13"/>
  <c r="AI113" i="13" s="1"/>
  <c r="T161" i="13"/>
  <c r="W124" i="13"/>
  <c r="AH124" i="13" s="1"/>
  <c r="Y50" i="13"/>
  <c r="AJ50" i="13" s="1"/>
  <c r="U136" i="13"/>
  <c r="T101" i="13"/>
  <c r="Z51" i="13"/>
  <c r="AK51" i="13" s="1"/>
  <c r="W38" i="13"/>
  <c r="AH38" i="13" s="1"/>
  <c r="T195" i="13"/>
  <c r="Z168" i="13"/>
  <c r="AK168" i="13" s="1"/>
  <c r="W123" i="13"/>
  <c r="AH123" i="13" s="1"/>
  <c r="Z62" i="13"/>
  <c r="AK62" i="13" s="1"/>
  <c r="Y158" i="13"/>
  <c r="AJ158" i="13" s="1"/>
  <c r="W58" i="13"/>
  <c r="AH58" i="13" s="1"/>
  <c r="W30" i="13"/>
  <c r="AH30" i="13" s="1"/>
  <c r="X199" i="13"/>
  <c r="AI199" i="13" s="1"/>
  <c r="T153" i="13"/>
  <c r="Z23" i="13"/>
  <c r="AK23" i="13" s="1"/>
  <c r="Z112" i="13"/>
  <c r="AK112" i="13" s="1"/>
  <c r="U166" i="13"/>
  <c r="Y145" i="13"/>
  <c r="AJ145" i="13" s="1"/>
  <c r="U176" i="13"/>
  <c r="X169" i="13"/>
  <c r="AI169" i="13" s="1"/>
  <c r="V185" i="13"/>
  <c r="AG185" i="13" s="1"/>
  <c r="X196" i="13"/>
  <c r="AI196" i="13" s="1"/>
  <c r="V107" i="13"/>
  <c r="AG107" i="13" s="1"/>
  <c r="T55" i="13"/>
  <c r="T137" i="13"/>
  <c r="U49" i="13"/>
  <c r="Y215" i="13"/>
  <c r="AJ215" i="13" s="1"/>
  <c r="Y51" i="13"/>
  <c r="AJ51" i="13" s="1"/>
  <c r="V24" i="13"/>
  <c r="AG24" i="13" s="1"/>
  <c r="Z108" i="13"/>
  <c r="AK108" i="13" s="1"/>
  <c r="Z176" i="13"/>
  <c r="AK176" i="13" s="1"/>
  <c r="Z205" i="13"/>
  <c r="AK205" i="13" s="1"/>
  <c r="X189" i="13"/>
  <c r="AI189" i="13" s="1"/>
  <c r="Z50" i="13"/>
  <c r="AK50" i="13" s="1"/>
  <c r="X32" i="13"/>
  <c r="AI32" i="13" s="1"/>
  <c r="U47" i="13"/>
  <c r="U183" i="13"/>
  <c r="W179" i="13"/>
  <c r="AH179" i="13" s="1"/>
  <c r="V145" i="13"/>
  <c r="AG145" i="13" s="1"/>
  <c r="U115" i="13"/>
  <c r="W103" i="13"/>
  <c r="AH103" i="13" s="1"/>
  <c r="W160" i="13"/>
  <c r="AH160" i="13" s="1"/>
  <c r="X126" i="13"/>
  <c r="AI126" i="13" s="1"/>
  <c r="Y135" i="13"/>
  <c r="AJ135" i="13" s="1"/>
  <c r="W108" i="13"/>
  <c r="AH108" i="13" s="1"/>
  <c r="W161" i="13"/>
  <c r="AH161" i="13" s="1"/>
  <c r="V119" i="13"/>
  <c r="AG119" i="13" s="1"/>
  <c r="W162" i="13"/>
  <c r="AH162" i="13" s="1"/>
  <c r="W173" i="13"/>
  <c r="AH173" i="13" s="1"/>
  <c r="Z182" i="13"/>
  <c r="AK182" i="13" s="1"/>
  <c r="U18" i="13"/>
  <c r="W122" i="13"/>
  <c r="AH122" i="13" s="1"/>
  <c r="Z109" i="13"/>
  <c r="AK109" i="13" s="1"/>
  <c r="V153" i="13"/>
  <c r="AG153" i="13" s="1"/>
  <c r="T199" i="13"/>
  <c r="U171" i="13"/>
  <c r="X108" i="13"/>
  <c r="AI108" i="13" s="1"/>
  <c r="Z169" i="13"/>
  <c r="AK169" i="13" s="1"/>
  <c r="T131" i="13"/>
  <c r="W110" i="13"/>
  <c r="AH110" i="13" s="1"/>
  <c r="V152" i="13"/>
  <c r="AG152" i="13" s="1"/>
  <c r="Z195" i="13"/>
  <c r="AK195" i="13" s="1"/>
  <c r="X62" i="13"/>
  <c r="AI62" i="13" s="1"/>
  <c r="T173" i="13"/>
  <c r="T211" i="13"/>
  <c r="X151" i="13"/>
  <c r="AI151" i="13" s="1"/>
  <c r="U56" i="13"/>
  <c r="U29" i="13"/>
  <c r="T182" i="13"/>
  <c r="V112" i="13"/>
  <c r="AG112" i="13" s="1"/>
  <c r="Z116" i="13"/>
  <c r="AK116" i="13" s="1"/>
  <c r="X129" i="13"/>
  <c r="AI129" i="13" s="1"/>
  <c r="U201" i="13"/>
  <c r="U153" i="13"/>
  <c r="W59" i="13"/>
  <c r="V158" i="13"/>
  <c r="AG158" i="13" s="1"/>
  <c r="W143" i="13"/>
  <c r="AH143" i="13" s="1"/>
  <c r="Y168" i="13"/>
  <c r="AJ168" i="13" s="1"/>
  <c r="Y124" i="13"/>
  <c r="AJ124" i="13" s="1"/>
  <c r="V201" i="13"/>
  <c r="AG201" i="13" s="1"/>
  <c r="U43" i="13"/>
  <c r="V195" i="13"/>
  <c r="AG195" i="13" s="1"/>
  <c r="T60" i="13"/>
  <c r="U202" i="13"/>
  <c r="T132" i="13"/>
  <c r="Z107" i="13"/>
  <c r="AK107" i="13" s="1"/>
  <c r="V127" i="13"/>
  <c r="AG127" i="13" s="1"/>
  <c r="U208" i="13"/>
  <c r="V51" i="13"/>
  <c r="AG51" i="13" s="1"/>
  <c r="V137" i="13"/>
  <c r="AG137" i="13" s="1"/>
  <c r="T135" i="13"/>
  <c r="U192" i="13"/>
  <c r="W197" i="13"/>
  <c r="AH197" i="13" s="1"/>
  <c r="T32" i="13"/>
  <c r="U185" i="13"/>
  <c r="W32" i="13"/>
  <c r="AH32" i="13" s="1"/>
  <c r="V160" i="13"/>
  <c r="AG160" i="13" s="1"/>
  <c r="T134" i="13"/>
  <c r="U107" i="13"/>
  <c r="U151" i="13"/>
  <c r="T190" i="13"/>
  <c r="T114" i="13"/>
  <c r="X140" i="13"/>
  <c r="AI140" i="13" s="1"/>
  <c r="W174" i="13"/>
  <c r="AH174" i="13" s="1"/>
  <c r="W152" i="13"/>
  <c r="AH152" i="13" s="1"/>
  <c r="Y18" i="13"/>
  <c r="AJ18" i="13" s="1"/>
  <c r="V118" i="13"/>
  <c r="AG118" i="13" s="1"/>
  <c r="X43" i="13"/>
  <c r="AI43" i="13" s="1"/>
  <c r="W199" i="13"/>
  <c r="AH199" i="13" s="1"/>
  <c r="Z151" i="13"/>
  <c r="AK151" i="13" s="1"/>
  <c r="X146" i="13"/>
  <c r="AI146" i="13" s="1"/>
  <c r="Z143" i="13"/>
  <c r="AK143" i="13" s="1"/>
  <c r="U173" i="13"/>
  <c r="W196" i="13"/>
  <c r="AH196" i="13" s="1"/>
  <c r="X218" i="13"/>
  <c r="AI218" i="13" s="1"/>
  <c r="V27" i="13"/>
  <c r="AG27" i="13" s="1"/>
  <c r="T167" i="13"/>
  <c r="T53" i="13"/>
  <c r="W187" i="13"/>
  <c r="AH187" i="13" s="1"/>
  <c r="Y106" i="13"/>
  <c r="AJ106" i="13" s="1"/>
  <c r="U195" i="13"/>
  <c r="V156" i="13"/>
  <c r="AG156" i="13" s="1"/>
  <c r="Y190" i="13"/>
  <c r="AJ190" i="13" s="1"/>
  <c r="X56" i="13"/>
  <c r="AI56" i="13" s="1"/>
  <c r="W136" i="13"/>
  <c r="AH136" i="13" s="1"/>
  <c r="U24" i="13"/>
  <c r="T115" i="13"/>
  <c r="Z187" i="13"/>
  <c r="AK187" i="13" s="1"/>
  <c r="T51" i="13"/>
  <c r="T108" i="13"/>
  <c r="V189" i="13"/>
  <c r="AG189" i="13" s="1"/>
  <c r="Z32" i="13"/>
  <c r="AK32" i="13" s="1"/>
  <c r="Y57" i="13"/>
  <c r="AJ57" i="13" s="1"/>
  <c r="Y211" i="13"/>
  <c r="AJ211" i="13" s="1"/>
  <c r="T200" i="13"/>
  <c r="U38" i="13"/>
  <c r="Y32" i="13"/>
  <c r="AJ32" i="13" s="1"/>
  <c r="X110" i="13"/>
  <c r="AI110" i="13" s="1"/>
  <c r="X53" i="13"/>
  <c r="AI53" i="13" s="1"/>
  <c r="X26" i="13"/>
  <c r="AI26" i="13" s="1"/>
  <c r="Z133" i="13"/>
  <c r="AK133" i="13" s="1"/>
  <c r="W56" i="13"/>
  <c r="AH56" i="13" s="1"/>
  <c r="Z124" i="13"/>
  <c r="AK124" i="13" s="1"/>
  <c r="X112" i="13"/>
  <c r="AI112" i="13" s="1"/>
  <c r="Z156" i="13"/>
  <c r="AK156" i="13" s="1"/>
  <c r="Y156" i="13"/>
  <c r="AJ156" i="13" s="1"/>
  <c r="Z66" i="13"/>
  <c r="W151" i="13"/>
  <c r="AH151" i="13" s="1"/>
  <c r="W156" i="13"/>
  <c r="AH156" i="13" s="1"/>
  <c r="Y10" i="13"/>
  <c r="AJ10" i="13" s="1"/>
  <c r="T177" i="13"/>
  <c r="T50" i="13"/>
  <c r="X201" i="13"/>
  <c r="AI201" i="13" s="1"/>
  <c r="T123" i="13"/>
  <c r="X124" i="13"/>
  <c r="AI124" i="13" s="1"/>
  <c r="X148" i="13"/>
  <c r="AI148" i="13" s="1"/>
  <c r="U209" i="13"/>
  <c r="U124" i="13"/>
  <c r="V181" i="13"/>
  <c r="AG181" i="13" s="1"/>
  <c r="X202" i="13"/>
  <c r="AI202" i="13" s="1"/>
  <c r="T43" i="13"/>
  <c r="W207" i="13"/>
  <c r="AH207" i="13" s="1"/>
  <c r="Y108" i="13"/>
  <c r="AJ108" i="13" s="1"/>
  <c r="T40" i="13"/>
  <c r="Y95" i="13"/>
  <c r="X206" i="13"/>
  <c r="AI206" i="13" s="1"/>
  <c r="U160" i="13"/>
  <c r="W206" i="13"/>
  <c r="AH206" i="13" s="1"/>
  <c r="V28" i="13"/>
  <c r="AG28" i="13" s="1"/>
  <c r="T38" i="13"/>
  <c r="Z119" i="13"/>
  <c r="AK119" i="13" s="1"/>
  <c r="X147" i="13"/>
  <c r="AI147" i="13" s="1"/>
  <c r="X133" i="13"/>
  <c r="AI133" i="13" s="1"/>
  <c r="W149" i="13"/>
  <c r="AH149" i="13" s="1"/>
  <c r="X122" i="13"/>
  <c r="AI122" i="13" s="1"/>
  <c r="V129" i="13"/>
  <c r="AG129" i="13" s="1"/>
  <c r="V60" i="13"/>
  <c r="AG60" i="13" s="1"/>
  <c r="U116" i="13"/>
  <c r="U197" i="13"/>
  <c r="Y199" i="13"/>
  <c r="AJ199" i="13" s="1"/>
  <c r="X153" i="13"/>
  <c r="AI153" i="13" s="1"/>
  <c r="V13" i="13"/>
  <c r="AG13" i="13" s="1"/>
  <c r="V32" i="13"/>
  <c r="AG32" i="13" s="1"/>
  <c r="W192" i="13"/>
  <c r="AH192" i="13" s="1"/>
  <c r="V146" i="13"/>
  <c r="AG146" i="13" s="1"/>
  <c r="X168" i="13"/>
  <c r="AI168" i="13" s="1"/>
  <c r="U211" i="13"/>
  <c r="W24" i="13"/>
  <c r="AH24" i="13" s="1"/>
  <c r="T183" i="13"/>
  <c r="W39" i="13"/>
  <c r="AH39" i="13" s="1"/>
  <c r="T30" i="13"/>
  <c r="Y212" i="13"/>
  <c r="AJ212" i="13" s="1"/>
  <c r="U126" i="13"/>
  <c r="X58" i="13"/>
  <c r="AI58" i="13" s="1"/>
  <c r="Z177" i="13"/>
  <c r="AK177" i="13" s="1"/>
  <c r="V56" i="13"/>
  <c r="AG56" i="13" s="1"/>
  <c r="Y197" i="13"/>
  <c r="AJ197" i="13" s="1"/>
  <c r="Y150" i="13"/>
  <c r="AJ150" i="13" s="1"/>
  <c r="U187" i="13"/>
  <c r="Z88" i="13"/>
  <c r="X208" i="13"/>
  <c r="AI208" i="13" s="1"/>
  <c r="Y172" i="13"/>
  <c r="AJ172" i="13" s="1"/>
  <c r="Y176" i="13"/>
  <c r="AJ176" i="13" s="1"/>
  <c r="X46" i="13"/>
  <c r="AI46" i="13" s="1"/>
  <c r="W50" i="13"/>
  <c r="AH50" i="13" s="1"/>
  <c r="U26" i="13"/>
  <c r="Y62" i="13"/>
  <c r="AJ62" i="13" s="1"/>
  <c r="T49" i="13"/>
  <c r="Y103" i="13"/>
  <c r="AJ103" i="13" s="1"/>
  <c r="Z188" i="13"/>
  <c r="AK188" i="13" s="1"/>
  <c r="Z212" i="13"/>
  <c r="AK212" i="13" s="1"/>
  <c r="T210" i="13"/>
  <c r="U161" i="13"/>
  <c r="T148" i="13"/>
  <c r="T62" i="13"/>
  <c r="T119" i="13"/>
  <c r="X209" i="13"/>
  <c r="AI209" i="13" s="1"/>
  <c r="W130" i="13"/>
  <c r="AH130" i="13" s="1"/>
  <c r="U150" i="13"/>
  <c r="Z10" i="13"/>
  <c r="AK10" i="13" s="1"/>
  <c r="Z142" i="13"/>
  <c r="AK142" i="13" s="1"/>
  <c r="W167" i="13"/>
  <c r="AH167" i="13" s="1"/>
  <c r="U181" i="13"/>
  <c r="Z210" i="13"/>
  <c r="AK210" i="13" s="1"/>
  <c r="Y23" i="13"/>
  <c r="AJ23" i="13" s="1"/>
  <c r="Y173" i="13"/>
  <c r="AJ173" i="13" s="1"/>
  <c r="T142" i="13"/>
  <c r="T168" i="13"/>
  <c r="U137" i="13"/>
  <c r="V173" i="13"/>
  <c r="AG173" i="13" s="1"/>
  <c r="X23" i="13"/>
  <c r="AI23" i="13" s="1"/>
  <c r="W183" i="13"/>
  <c r="AH183" i="13" s="1"/>
  <c r="W132" i="13"/>
  <c r="AH132" i="13" s="1"/>
  <c r="U174" i="13"/>
  <c r="W182" i="13"/>
  <c r="AH182" i="13" s="1"/>
  <c r="X145" i="13"/>
  <c r="AI145" i="13" s="1"/>
  <c r="W200" i="13"/>
  <c r="AH200" i="13" s="1"/>
  <c r="T150" i="13"/>
  <c r="Y39" i="13"/>
  <c r="AJ39" i="13" s="1"/>
  <c r="Z157" i="13"/>
  <c r="AK157" i="13" s="1"/>
  <c r="T124" i="13"/>
  <c r="Y189" i="13"/>
  <c r="AJ189" i="13" s="1"/>
  <c r="Y113" i="13"/>
  <c r="AJ113" i="13" s="1"/>
  <c r="U189" i="13"/>
  <c r="X179" i="13"/>
  <c r="AI179" i="13" s="1"/>
  <c r="Y149" i="13"/>
  <c r="AJ149" i="13" s="1"/>
  <c r="V58" i="13"/>
  <c r="AG58" i="13" s="1"/>
  <c r="Z95" i="13"/>
  <c r="Y177" i="13"/>
  <c r="AJ177" i="13" s="1"/>
  <c r="T126" i="13"/>
  <c r="X176" i="13"/>
  <c r="AI176" i="13" s="1"/>
  <c r="X143" i="13"/>
  <c r="AI143" i="13" s="1"/>
  <c r="T207" i="13"/>
  <c r="V199" i="13"/>
  <c r="AG199" i="13" s="1"/>
  <c r="V155" i="13"/>
  <c r="AG155" i="13" s="1"/>
  <c r="U58" i="13"/>
  <c r="X139" i="13"/>
  <c r="AI139" i="13" s="1"/>
  <c r="T185" i="13"/>
  <c r="T181" i="13"/>
  <c r="V106" i="13"/>
  <c r="AG106" i="13" s="1"/>
  <c r="U53" i="13"/>
  <c r="V38" i="13"/>
  <c r="AG38" i="13" s="1"/>
  <c r="X106" i="13"/>
  <c r="AI106" i="13" s="1"/>
  <c r="T201" i="13"/>
  <c r="U55" i="13"/>
  <c r="U17" i="13"/>
  <c r="V207" i="13"/>
  <c r="AG207" i="13" s="1"/>
  <c r="X39" i="13"/>
  <c r="AI39" i="13" s="1"/>
  <c r="X57" i="13"/>
  <c r="AI57" i="13" s="1"/>
  <c r="AH172" i="12"/>
  <c r="AK149" i="12"/>
  <c r="AJ56" i="12"/>
  <c r="G146" i="12"/>
  <c r="I146" i="12" s="1"/>
  <c r="K146" i="12" s="1"/>
  <c r="M146" i="12" s="1"/>
  <c r="AE146" i="12"/>
  <c r="AG165" i="12"/>
  <c r="AK17" i="12"/>
  <c r="AJ17" i="12"/>
  <c r="H140" i="12"/>
  <c r="J140" i="12" s="1"/>
  <c r="L140" i="12" s="1"/>
  <c r="AF140" i="12"/>
  <c r="G203" i="12"/>
  <c r="I203" i="12" s="1"/>
  <c r="K203" i="12" s="1"/>
  <c r="M203" i="12" s="1"/>
  <c r="AE203" i="12"/>
  <c r="AG126" i="12"/>
  <c r="AE173" i="12"/>
  <c r="G173" i="12"/>
  <c r="I173" i="12" s="1"/>
  <c r="K173" i="12" s="1"/>
  <c r="M173" i="12" s="1"/>
  <c r="G28" i="12"/>
  <c r="I28" i="12" s="1"/>
  <c r="K28" i="12" s="1"/>
  <c r="M28" i="12" s="1"/>
  <c r="AE28" i="12"/>
  <c r="AH106" i="12"/>
  <c r="H60" i="12"/>
  <c r="J60" i="12" s="1"/>
  <c r="L60" i="12" s="1"/>
  <c r="AF60" i="12"/>
  <c r="AI119" i="12"/>
  <c r="G106" i="12"/>
  <c r="I106" i="12" s="1"/>
  <c r="K106" i="12" s="1"/>
  <c r="M106" i="12" s="1"/>
  <c r="AE106" i="12"/>
  <c r="AJ162" i="12"/>
  <c r="AG157" i="12"/>
  <c r="AH133" i="12"/>
  <c r="AH126" i="12"/>
  <c r="AK122" i="12"/>
  <c r="AG193" i="12"/>
  <c r="AH13" i="12"/>
  <c r="H206" i="12"/>
  <c r="J206" i="12" s="1"/>
  <c r="L206" i="12" s="1"/>
  <c r="AF206" i="12"/>
  <c r="AI174" i="12"/>
  <c r="AJ166" i="12"/>
  <c r="AH134" i="12"/>
  <c r="AG183" i="12"/>
  <c r="AG210" i="12"/>
  <c r="AE130" i="12"/>
  <c r="G130" i="12"/>
  <c r="I130" i="12" s="1"/>
  <c r="K130" i="12" s="1"/>
  <c r="M130" i="12" s="1"/>
  <c r="AG212" i="12"/>
  <c r="AI149" i="12"/>
  <c r="AI123" i="12"/>
  <c r="AJ46" i="12"/>
  <c r="AE162" i="12"/>
  <c r="G162" i="12"/>
  <c r="I162" i="12" s="1"/>
  <c r="K162" i="12" s="1"/>
  <c r="M162" i="12" s="1"/>
  <c r="AG30" i="12"/>
  <c r="AK166" i="12"/>
  <c r="AJ60" i="12"/>
  <c r="AG142" i="12"/>
  <c r="AE219" i="12"/>
  <c r="G219" i="12"/>
  <c r="I219" i="12" s="1"/>
  <c r="K219" i="12" s="1"/>
  <c r="M219" i="12" s="1"/>
  <c r="AF131" i="12"/>
  <c r="H131" i="12"/>
  <c r="J131" i="12" s="1"/>
  <c r="L131" i="12" s="1"/>
  <c r="AJ170" i="12"/>
  <c r="AF57" i="12"/>
  <c r="H57" i="12"/>
  <c r="J57" i="12" s="1"/>
  <c r="L57" i="12" s="1"/>
  <c r="AI178" i="12"/>
  <c r="AH203" i="12"/>
  <c r="AJ203" i="12"/>
  <c r="AI189" i="12"/>
  <c r="G57" i="12"/>
  <c r="I57" i="12" s="1"/>
  <c r="K57" i="12" s="1"/>
  <c r="M57" i="12" s="1"/>
  <c r="AE57" i="12"/>
  <c r="H178" i="12"/>
  <c r="J178" i="12" s="1"/>
  <c r="L178" i="12" s="1"/>
  <c r="AF178" i="12"/>
  <c r="AG216" i="12"/>
  <c r="AI60" i="12"/>
  <c r="AK131" i="12"/>
  <c r="G210" i="12"/>
  <c r="I210" i="12" s="1"/>
  <c r="K210" i="12" s="1"/>
  <c r="M210" i="12" s="1"/>
  <c r="AE210" i="12"/>
  <c r="AE127" i="12"/>
  <c r="G127" i="12"/>
  <c r="I127" i="12" s="1"/>
  <c r="K127" i="12" s="1"/>
  <c r="M127" i="12" s="1"/>
  <c r="AH145" i="12"/>
  <c r="AJ27" i="12"/>
  <c r="AG166" i="12"/>
  <c r="AK173" i="12"/>
  <c r="AG134" i="12"/>
  <c r="AE149" i="12"/>
  <c r="G149" i="12"/>
  <c r="I149" i="12" s="1"/>
  <c r="K149" i="12" s="1"/>
  <c r="M149" i="12" s="1"/>
  <c r="G10" i="12"/>
  <c r="I10" i="12" s="1"/>
  <c r="K10" i="12" s="1"/>
  <c r="M10" i="12" s="1"/>
  <c r="AE10" i="12"/>
  <c r="AH178" i="12"/>
  <c r="AH139" i="12"/>
  <c r="H201" i="12"/>
  <c r="J201" i="12" s="1"/>
  <c r="L201" i="12" s="1"/>
  <c r="AF201" i="12"/>
  <c r="AH45" i="12"/>
  <c r="AE109" i="12"/>
  <c r="G109" i="12"/>
  <c r="I109" i="12" s="1"/>
  <c r="K109" i="12" s="1"/>
  <c r="M109" i="12" s="1"/>
  <c r="AJ188" i="12"/>
  <c r="AK118" i="12"/>
  <c r="AI165" i="12"/>
  <c r="AK26" i="12"/>
  <c r="AG46" i="12"/>
  <c r="AE204" i="12"/>
  <c r="G204" i="12"/>
  <c r="I204" i="12" s="1"/>
  <c r="K204" i="12" s="1"/>
  <c r="M204" i="12" s="1"/>
  <c r="AE29" i="12"/>
  <c r="G29" i="12"/>
  <c r="I29" i="12" s="1"/>
  <c r="K29" i="12" s="1"/>
  <c r="M29" i="12" s="1"/>
  <c r="AI150" i="12"/>
  <c r="AK145" i="12"/>
  <c r="H108" i="12"/>
  <c r="J108" i="12" s="1"/>
  <c r="L108" i="12" s="1"/>
  <c r="AF108" i="12"/>
  <c r="AJ96" i="12"/>
  <c r="L96" i="12"/>
  <c r="AF112" i="12"/>
  <c r="H112" i="12"/>
  <c r="J112" i="12" s="1"/>
  <c r="L112" i="12" s="1"/>
  <c r="AI175" i="12"/>
  <c r="AE117" i="12"/>
  <c r="G117" i="12"/>
  <c r="I117" i="12" s="1"/>
  <c r="K117" i="12" s="1"/>
  <c r="M117" i="12" s="1"/>
  <c r="AG101" i="12"/>
  <c r="AH155" i="12"/>
  <c r="AF62" i="12"/>
  <c r="H62" i="12"/>
  <c r="J62" i="12" s="1"/>
  <c r="L62" i="12" s="1"/>
  <c r="AJ151" i="12"/>
  <c r="AE206" i="12"/>
  <c r="G206" i="12"/>
  <c r="I206" i="12" s="1"/>
  <c r="K206" i="12" s="1"/>
  <c r="M206" i="12" s="1"/>
  <c r="AF200" i="12"/>
  <c r="H200" i="12"/>
  <c r="J200" i="12" s="1"/>
  <c r="L200" i="12" s="1"/>
  <c r="AH196" i="12"/>
  <c r="AG169" i="12"/>
  <c r="AH140" i="12"/>
  <c r="AJ189" i="12"/>
  <c r="AG170" i="12"/>
  <c r="AK158" i="12"/>
  <c r="AK219" i="12"/>
  <c r="AI27" i="12"/>
  <c r="AG173" i="12"/>
  <c r="G151" i="12"/>
  <c r="I151" i="12" s="1"/>
  <c r="K151" i="12" s="1"/>
  <c r="M151" i="12" s="1"/>
  <c r="AE151" i="12"/>
  <c r="AK212" i="12"/>
  <c r="AH131" i="12"/>
  <c r="K59" i="12"/>
  <c r="M59" i="12" s="1"/>
  <c r="AI59" i="12"/>
  <c r="AJ157" i="12"/>
  <c r="AK103" i="12"/>
  <c r="AE209" i="12"/>
  <c r="G209" i="12"/>
  <c r="I209" i="12" s="1"/>
  <c r="K209" i="12" s="1"/>
  <c r="M209" i="12" s="1"/>
  <c r="AJ140" i="12"/>
  <c r="AF173" i="12"/>
  <c r="H173" i="12"/>
  <c r="J173" i="12" s="1"/>
  <c r="L173" i="12" s="1"/>
  <c r="AJ219" i="13"/>
  <c r="L219" i="13"/>
  <c r="AI198" i="12"/>
  <c r="AI115" i="12"/>
  <c r="AK165" i="12"/>
  <c r="AE118" i="12"/>
  <c r="G118" i="12"/>
  <c r="I118" i="12" s="1"/>
  <c r="K118" i="12" s="1"/>
  <c r="M118" i="12" s="1"/>
  <c r="AH128" i="12"/>
  <c r="AG132" i="12"/>
  <c r="AH112" i="12"/>
  <c r="AJ207" i="12"/>
  <c r="AE47" i="12"/>
  <c r="G47" i="12"/>
  <c r="I47" i="12" s="1"/>
  <c r="K47" i="12" s="1"/>
  <c r="M47" i="12" s="1"/>
  <c r="H213" i="12"/>
  <c r="J213" i="12" s="1"/>
  <c r="L213" i="12" s="1"/>
  <c r="AF213" i="12"/>
  <c r="AE175" i="12"/>
  <c r="G175" i="12"/>
  <c r="I175" i="12" s="1"/>
  <c r="K175" i="12" s="1"/>
  <c r="M175" i="12" s="1"/>
  <c r="AJ110" i="12"/>
  <c r="AJ88" i="12"/>
  <c r="L88" i="12"/>
  <c r="AJ193" i="12"/>
  <c r="AK27" i="12"/>
  <c r="G31" i="13"/>
  <c r="I31" i="13" s="1"/>
  <c r="K31" i="13" s="1"/>
  <c r="M31" i="13" s="1"/>
  <c r="AE31" i="13"/>
  <c r="AF181" i="12"/>
  <c r="H181" i="12"/>
  <c r="J181" i="12" s="1"/>
  <c r="L181" i="12" s="1"/>
  <c r="AF101" i="12"/>
  <c r="H101" i="12"/>
  <c r="J101" i="12" s="1"/>
  <c r="L101" i="12" s="1"/>
  <c r="G46" i="12"/>
  <c r="I46" i="12" s="1"/>
  <c r="K46" i="12" s="1"/>
  <c r="M46" i="12" s="1"/>
  <c r="AE46" i="12"/>
  <c r="AI173" i="12"/>
  <c r="AJ201" i="12"/>
  <c r="AH27" i="12"/>
  <c r="G152" i="12"/>
  <c r="I152" i="12" s="1"/>
  <c r="K152" i="12" s="1"/>
  <c r="M152" i="12" s="1"/>
  <c r="AE152" i="12"/>
  <c r="AJ146" i="12"/>
  <c r="H145" i="12"/>
  <c r="J145" i="12" s="1"/>
  <c r="L145" i="12" s="1"/>
  <c r="AF145" i="12"/>
  <c r="AH186" i="12"/>
  <c r="AG23" i="12"/>
  <c r="AH40" i="12"/>
  <c r="AJ185" i="12"/>
  <c r="L185" i="12"/>
  <c r="AH107" i="12"/>
  <c r="AI167" i="12"/>
  <c r="AG17" i="12"/>
  <c r="AG180" i="12"/>
  <c r="G58" i="12"/>
  <c r="I58" i="12" s="1"/>
  <c r="K58" i="12" s="1"/>
  <c r="M58" i="12" s="1"/>
  <c r="AE58" i="12"/>
  <c r="AH43" i="12"/>
  <c r="AG133" i="12"/>
  <c r="AH190" i="12"/>
  <c r="H142" i="12"/>
  <c r="J142" i="12" s="1"/>
  <c r="L142" i="12" s="1"/>
  <c r="AF142" i="12"/>
  <c r="AE189" i="12"/>
  <c r="G189" i="12"/>
  <c r="I189" i="12" s="1"/>
  <c r="K189" i="12" s="1"/>
  <c r="M189" i="12" s="1"/>
  <c r="G156" i="12"/>
  <c r="I156" i="12" s="1"/>
  <c r="K156" i="12" s="1"/>
  <c r="M156" i="12" s="1"/>
  <c r="AE156" i="12"/>
  <c r="AJ118" i="12"/>
  <c r="AH142" i="12"/>
  <c r="AH115" i="12"/>
  <c r="AF114" i="12"/>
  <c r="H114" i="12"/>
  <c r="J114" i="12" s="1"/>
  <c r="L114" i="12" s="1"/>
  <c r="AG184" i="12"/>
  <c r="AH146" i="12"/>
  <c r="G18" i="12"/>
  <c r="I18" i="12" s="1"/>
  <c r="K18" i="12" s="1"/>
  <c r="M18" i="12" s="1"/>
  <c r="AE18" i="12"/>
  <c r="AI18" i="12"/>
  <c r="AH150" i="12"/>
  <c r="AH211" i="12"/>
  <c r="AH18" i="12"/>
  <c r="AI162" i="12"/>
  <c r="AI208" i="12"/>
  <c r="AH165" i="12"/>
  <c r="AG175" i="12"/>
  <c r="AH49" i="12"/>
  <c r="AJ43" i="12"/>
  <c r="AI131" i="12"/>
  <c r="AK139" i="12"/>
  <c r="AK137" i="12"/>
  <c r="AH117" i="12"/>
  <c r="AE143" i="12"/>
  <c r="G143" i="12"/>
  <c r="I143" i="12" s="1"/>
  <c r="K143" i="12" s="1"/>
  <c r="M143" i="12" s="1"/>
  <c r="AF106" i="12"/>
  <c r="H106" i="12"/>
  <c r="J106" i="12" s="1"/>
  <c r="L106" i="12" s="1"/>
  <c r="AG8" i="12"/>
  <c r="H157" i="12"/>
  <c r="J157" i="12" s="1"/>
  <c r="L157" i="12" s="1"/>
  <c r="AF157" i="12"/>
  <c r="H208" i="12"/>
  <c r="J208" i="12" s="1"/>
  <c r="L208" i="12" s="1"/>
  <c r="AF208" i="12"/>
  <c r="G165" i="12"/>
  <c r="I165" i="12" s="1"/>
  <c r="K165" i="12" s="1"/>
  <c r="M165" i="12" s="1"/>
  <c r="AE165" i="12"/>
  <c r="AK140" i="12"/>
  <c r="AG189" i="12"/>
  <c r="AK132" i="12"/>
  <c r="AG219" i="12"/>
  <c r="AJ142" i="12"/>
  <c r="AH170" i="12"/>
  <c r="G24" i="12"/>
  <c r="I24" i="12" s="1"/>
  <c r="K24" i="12" s="1"/>
  <c r="M24" i="12" s="1"/>
  <c r="AE24" i="12"/>
  <c r="AJ132" i="12"/>
  <c r="AK110" i="12"/>
  <c r="AJ197" i="12"/>
  <c r="AK134" i="12"/>
  <c r="AJ29" i="12"/>
  <c r="AG188" i="12"/>
  <c r="AK43" i="12"/>
  <c r="AG148" i="12"/>
  <c r="AH57" i="12"/>
  <c r="AF158" i="12"/>
  <c r="H158" i="12"/>
  <c r="J158" i="12" s="1"/>
  <c r="L158" i="12" s="1"/>
  <c r="AG198" i="12"/>
  <c r="AK174" i="12"/>
  <c r="AE116" i="12"/>
  <c r="G116" i="12"/>
  <c r="I116" i="12" s="1"/>
  <c r="K116" i="12" s="1"/>
  <c r="M116" i="12" s="1"/>
  <c r="AE140" i="12"/>
  <c r="G140" i="12"/>
  <c r="I140" i="12" s="1"/>
  <c r="K140" i="12" s="1"/>
  <c r="M140" i="12" s="1"/>
  <c r="AE107" i="12"/>
  <c r="G107" i="12"/>
  <c r="I107" i="12" s="1"/>
  <c r="K107" i="12" s="1"/>
  <c r="M107" i="12" s="1"/>
  <c r="AJ136" i="12"/>
  <c r="H117" i="12"/>
  <c r="J117" i="12" s="1"/>
  <c r="L117" i="12" s="1"/>
  <c r="AF117" i="12"/>
  <c r="AG103" i="12"/>
  <c r="AH210" i="12"/>
  <c r="AF165" i="12"/>
  <c r="H165" i="12"/>
  <c r="J165" i="12" s="1"/>
  <c r="L165" i="12" s="1"/>
  <c r="AI127" i="12"/>
  <c r="AK127" i="12"/>
  <c r="AG140" i="12"/>
  <c r="AE13" i="12"/>
  <c r="G13" i="12"/>
  <c r="I13" i="12" s="1"/>
  <c r="K13" i="12" s="1"/>
  <c r="M13" i="12" s="1"/>
  <c r="G170" i="12"/>
  <c r="I170" i="12" s="1"/>
  <c r="K170" i="12" s="1"/>
  <c r="M170" i="12" s="1"/>
  <c r="AE170" i="12"/>
  <c r="G56" i="12"/>
  <c r="I56" i="12" s="1"/>
  <c r="K56" i="12" s="1"/>
  <c r="M56" i="12" s="1"/>
  <c r="AE56" i="12"/>
  <c r="AI38" i="12"/>
  <c r="AE23" i="12"/>
  <c r="G23" i="12"/>
  <c r="I23" i="12" s="1"/>
  <c r="K23" i="12" s="1"/>
  <c r="M23" i="12" s="1"/>
  <c r="AF152" i="12"/>
  <c r="H152" i="12"/>
  <c r="J152" i="12" s="1"/>
  <c r="L152" i="12" s="1"/>
  <c r="G129" i="12"/>
  <c r="I129" i="12" s="1"/>
  <c r="K129" i="12" s="1"/>
  <c r="M129" i="12" s="1"/>
  <c r="AE129" i="12"/>
  <c r="AG135" i="12"/>
  <c r="AK106" i="12"/>
  <c r="AK40" i="12"/>
  <c r="AG131" i="12"/>
  <c r="AK117" i="12"/>
  <c r="H219" i="12"/>
  <c r="J219" i="12" s="1"/>
  <c r="L219" i="12" s="1"/>
  <c r="AF219" i="12"/>
  <c r="AF123" i="12"/>
  <c r="H123" i="12"/>
  <c r="J123" i="12" s="1"/>
  <c r="L123" i="12" s="1"/>
  <c r="AE155" i="12"/>
  <c r="G155" i="12"/>
  <c r="I155" i="12" s="1"/>
  <c r="K155" i="12" s="1"/>
  <c r="M155" i="12" s="1"/>
  <c r="AG109" i="12"/>
  <c r="AH177" i="12"/>
  <c r="AK114" i="12"/>
  <c r="AI55" i="12"/>
  <c r="AE147" i="12"/>
  <c r="G147" i="12"/>
  <c r="I147" i="12" s="1"/>
  <c r="K147" i="12" s="1"/>
  <c r="M147" i="12" s="1"/>
  <c r="AE110" i="12"/>
  <c r="G110" i="12"/>
  <c r="I110" i="12" s="1"/>
  <c r="K110" i="12" s="1"/>
  <c r="M110" i="12" s="1"/>
  <c r="AG130" i="12"/>
  <c r="AI128" i="12"/>
  <c r="AG167" i="12"/>
  <c r="AJ206" i="12"/>
  <c r="AJ117" i="12"/>
  <c r="G193" i="12"/>
  <c r="I193" i="12" s="1"/>
  <c r="K193" i="12" s="1"/>
  <c r="M193" i="12" s="1"/>
  <c r="AE193" i="12"/>
  <c r="AI24" i="12"/>
  <c r="AH28" i="12"/>
  <c r="AK123" i="12"/>
  <c r="AG206" i="12"/>
  <c r="AK160" i="12"/>
  <c r="AE133" i="12"/>
  <c r="G133" i="12"/>
  <c r="I133" i="12" s="1"/>
  <c r="K133" i="12" s="1"/>
  <c r="M133" i="12" s="1"/>
  <c r="H146" i="12"/>
  <c r="J146" i="12" s="1"/>
  <c r="L146" i="12" s="1"/>
  <c r="AF146" i="12"/>
  <c r="AG29" i="12"/>
  <c r="AH213" i="12"/>
  <c r="AJ40" i="12"/>
  <c r="AJ208" i="12"/>
  <c r="AH137" i="12"/>
  <c r="AK59" i="12"/>
  <c r="AJ153" i="12"/>
  <c r="AK207" i="12"/>
  <c r="AI160" i="12"/>
  <c r="AJ186" i="12"/>
  <c r="AG149" i="12"/>
  <c r="AE158" i="12"/>
  <c r="G158" i="12"/>
  <c r="I158" i="12" s="1"/>
  <c r="K158" i="12" s="1"/>
  <c r="M158" i="12" s="1"/>
  <c r="H216" i="12"/>
  <c r="J216" i="12" s="1"/>
  <c r="L216" i="12" s="1"/>
  <c r="AF216" i="12"/>
  <c r="AI40" i="12"/>
  <c r="AJ13" i="12"/>
  <c r="AG181" i="12"/>
  <c r="H204" i="12"/>
  <c r="J204" i="12" s="1"/>
  <c r="L204" i="12" s="1"/>
  <c r="AF204" i="12"/>
  <c r="G45" i="12"/>
  <c r="I45" i="12" s="1"/>
  <c r="K45" i="12" s="1"/>
  <c r="M45" i="12" s="1"/>
  <c r="AE45" i="12"/>
  <c r="AG18" i="12"/>
  <c r="AG150" i="12"/>
  <c r="AH166" i="12"/>
  <c r="H45" i="12"/>
  <c r="J45" i="12" s="1"/>
  <c r="L45" i="12" s="1"/>
  <c r="AF45" i="12"/>
  <c r="AI13" i="12"/>
  <c r="AF103" i="12"/>
  <c r="H103" i="12"/>
  <c r="J103" i="12" s="1"/>
  <c r="L103" i="12" s="1"/>
  <c r="AG40" i="12"/>
  <c r="AI211" i="12"/>
  <c r="AJ196" i="12"/>
  <c r="AF39" i="12"/>
  <c r="H39" i="12"/>
  <c r="J39" i="12" s="1"/>
  <c r="L39" i="12" s="1"/>
  <c r="AI29" i="12"/>
  <c r="AH8" i="12"/>
  <c r="AG143" i="12"/>
  <c r="AI49" i="12"/>
  <c r="G103" i="12"/>
  <c r="I103" i="12" s="1"/>
  <c r="K103" i="12" s="1"/>
  <c r="M103" i="12" s="1"/>
  <c r="AE103" i="12"/>
  <c r="AK200" i="12"/>
  <c r="AI206" i="12"/>
  <c r="AJ66" i="12"/>
  <c r="L66" i="12"/>
  <c r="AH219" i="12"/>
  <c r="H129" i="12"/>
  <c r="J129" i="12" s="1"/>
  <c r="L129" i="12" s="1"/>
  <c r="AF129" i="12"/>
  <c r="AG123" i="12"/>
  <c r="AG147" i="12"/>
  <c r="AI183" i="12"/>
  <c r="AJ55" i="12"/>
  <c r="AH129" i="12"/>
  <c r="AJ119" i="12"/>
  <c r="AE139" i="12"/>
  <c r="G139" i="12"/>
  <c r="I139" i="12" s="1"/>
  <c r="K139" i="12" s="1"/>
  <c r="M139" i="12" s="1"/>
  <c r="AG151" i="12"/>
  <c r="AJ122" i="12"/>
  <c r="AH109" i="12"/>
  <c r="AG178" i="12"/>
  <c r="H156" i="12"/>
  <c r="J156" i="12" s="1"/>
  <c r="L156" i="12" s="1"/>
  <c r="AF156" i="12"/>
  <c r="AG211" i="12"/>
  <c r="AK208" i="12"/>
  <c r="AG55" i="12"/>
  <c r="M185" i="12"/>
  <c r="AK185" i="12"/>
  <c r="AJ219" i="12"/>
  <c r="AH135" i="12"/>
  <c r="AJ127" i="12"/>
  <c r="AK8" i="12"/>
  <c r="H167" i="12"/>
  <c r="J167" i="12" s="1"/>
  <c r="L167" i="12" s="1"/>
  <c r="AF167" i="12"/>
  <c r="AI137" i="12"/>
  <c r="H143" i="12"/>
  <c r="J143" i="12" s="1"/>
  <c r="L143" i="12" s="1"/>
  <c r="AF143" i="12"/>
  <c r="AJ143" i="12"/>
  <c r="AJ183" i="12"/>
  <c r="AI166" i="12"/>
  <c r="AF180" i="12"/>
  <c r="H180" i="12"/>
  <c r="J180" i="12" s="1"/>
  <c r="L180" i="12" s="1"/>
  <c r="AI10" i="12"/>
  <c r="AI114" i="12"/>
  <c r="AJ209" i="12"/>
  <c r="AJ160" i="12"/>
  <c r="AF139" i="12"/>
  <c r="H139" i="12"/>
  <c r="J139" i="12" s="1"/>
  <c r="L139" i="12" s="1"/>
  <c r="AE122" i="12"/>
  <c r="G122" i="12"/>
  <c r="I122" i="12" s="1"/>
  <c r="K122" i="12" s="1"/>
  <c r="M122" i="12" s="1"/>
  <c r="AH23" i="12"/>
  <c r="AK55" i="12"/>
  <c r="AG115" i="12"/>
  <c r="AG213" i="12"/>
  <c r="AF109" i="12"/>
  <c r="H109" i="12"/>
  <c r="J109" i="12" s="1"/>
  <c r="L109" i="12" s="1"/>
  <c r="AK29" i="12"/>
  <c r="AG122" i="12"/>
  <c r="AI50" i="12"/>
  <c r="AG116" i="12"/>
  <c r="AK113" i="12"/>
  <c r="AG114" i="12"/>
  <c r="AI136" i="12"/>
  <c r="AI172" i="12"/>
  <c r="AF23" i="12"/>
  <c r="H23" i="12"/>
  <c r="J23" i="12" s="1"/>
  <c r="L23" i="12" s="1"/>
  <c r="AH26" i="12"/>
  <c r="AE216" i="12"/>
  <c r="G216" i="12"/>
  <c r="I216" i="12" s="1"/>
  <c r="K216" i="12" s="1"/>
  <c r="M216" i="12" s="1"/>
  <c r="AF170" i="12"/>
  <c r="H170" i="12"/>
  <c r="J170" i="12" s="1"/>
  <c r="L170" i="12" s="1"/>
  <c r="AK101" i="12"/>
  <c r="AJ59" i="12"/>
  <c r="AE181" i="12"/>
  <c r="G181" i="12"/>
  <c r="I181" i="12" s="1"/>
  <c r="K181" i="12" s="1"/>
  <c r="M181" i="12" s="1"/>
  <c r="AK153" i="12"/>
  <c r="AF134" i="12"/>
  <c r="H134" i="12"/>
  <c r="J134" i="12" s="1"/>
  <c r="L134" i="12" s="1"/>
  <c r="AJ45" i="12"/>
  <c r="M144" i="13"/>
  <c r="AK144" i="13"/>
  <c r="AF133" i="12"/>
  <c r="H133" i="12"/>
  <c r="J133" i="12" s="1"/>
  <c r="L133" i="12" s="1"/>
  <c r="AJ107" i="12"/>
  <c r="AH116" i="12"/>
  <c r="AH51" i="12"/>
  <c r="AF32" i="12"/>
  <c r="H32" i="12"/>
  <c r="J32" i="12" s="1"/>
  <c r="L32" i="12" s="1"/>
  <c r="AJ114" i="12"/>
  <c r="AJ8" i="12"/>
  <c r="G8" i="12"/>
  <c r="I8" i="12" s="1"/>
  <c r="K8" i="12" s="1"/>
  <c r="M8" i="12" s="1"/>
  <c r="AE8" i="12"/>
  <c r="AI212" i="12"/>
  <c r="AH62" i="12"/>
  <c r="AH212" i="12"/>
  <c r="AF147" i="12"/>
  <c r="H147" i="12"/>
  <c r="J147" i="12" s="1"/>
  <c r="L147" i="12" s="1"/>
  <c r="AK53" i="12"/>
  <c r="AF127" i="12"/>
  <c r="H127" i="12"/>
  <c r="J127" i="12" s="1"/>
  <c r="L127" i="12" s="1"/>
  <c r="AH10" i="12"/>
  <c r="AG45" i="12"/>
  <c r="AH173" i="12"/>
  <c r="AI132" i="12"/>
  <c r="AH206" i="12"/>
  <c r="AF118" i="12"/>
  <c r="H118" i="12"/>
  <c r="J118" i="12" s="1"/>
  <c r="L118" i="12" s="1"/>
  <c r="H189" i="12"/>
  <c r="J189" i="12" s="1"/>
  <c r="L189" i="12" s="1"/>
  <c r="AF189" i="12"/>
  <c r="AG49" i="12"/>
  <c r="AF122" i="12"/>
  <c r="H122" i="12"/>
  <c r="J122" i="12" s="1"/>
  <c r="L122" i="12" s="1"/>
  <c r="AE27" i="12"/>
  <c r="G27" i="12"/>
  <c r="I27" i="12" s="1"/>
  <c r="K27" i="12" s="1"/>
  <c r="M27" i="12" s="1"/>
  <c r="AF51" i="12"/>
  <c r="H51" i="12"/>
  <c r="J51" i="12" s="1"/>
  <c r="L51" i="12" s="1"/>
  <c r="AI107" i="12"/>
  <c r="AG139" i="12"/>
  <c r="AG172" i="12"/>
  <c r="AH113" i="12"/>
  <c r="AH148" i="12"/>
  <c r="AF28" i="12"/>
  <c r="H28" i="12"/>
  <c r="J28" i="12" s="1"/>
  <c r="L28" i="12" s="1"/>
  <c r="AH158" i="12"/>
  <c r="AF50" i="12"/>
  <c r="H50" i="12"/>
  <c r="J50" i="12" s="1"/>
  <c r="L50" i="12" s="1"/>
  <c r="AJ112" i="12"/>
  <c r="AH202" i="12"/>
  <c r="AE112" i="12"/>
  <c r="G112" i="12"/>
  <c r="I112" i="12" s="1"/>
  <c r="K112" i="12" s="1"/>
  <c r="M112" i="12" s="1"/>
  <c r="AH127" i="12"/>
  <c r="AG204" i="12"/>
  <c r="AH17" i="12"/>
  <c r="AK198" i="12"/>
  <c r="AJ165" i="12"/>
  <c r="AI8" i="12"/>
  <c r="AK180" i="12"/>
  <c r="AJ210" i="12"/>
  <c r="AE136" i="12"/>
  <c r="G136" i="12"/>
  <c r="I136" i="12" s="1"/>
  <c r="K136" i="12" s="1"/>
  <c r="M136" i="12" s="1"/>
  <c r="G180" i="12"/>
  <c r="I180" i="12" s="1"/>
  <c r="K180" i="12" s="1"/>
  <c r="M180" i="12" s="1"/>
  <c r="AE180" i="12"/>
  <c r="AJ53" i="12"/>
  <c r="AK146" i="12"/>
  <c r="AI130" i="12"/>
  <c r="AJ180" i="12"/>
  <c r="H46" i="12"/>
  <c r="J46" i="12" s="1"/>
  <c r="L46" i="12" s="1"/>
  <c r="AF46" i="12"/>
  <c r="AG162" i="12"/>
  <c r="AG10" i="12"/>
  <c r="AJ26" i="12"/>
  <c r="AE17" i="12"/>
  <c r="G17" i="12"/>
  <c r="I17" i="12" s="1"/>
  <c r="K17" i="12" s="1"/>
  <c r="M17" i="12" s="1"/>
  <c r="H197" i="12"/>
  <c r="J197" i="12" s="1"/>
  <c r="L197" i="12" s="1"/>
  <c r="AF197" i="12"/>
  <c r="AG209" i="12"/>
  <c r="AE213" i="12"/>
  <c r="G213" i="12"/>
  <c r="I213" i="12" s="1"/>
  <c r="K213" i="12" s="1"/>
  <c r="M213" i="12" s="1"/>
  <c r="AG191" i="12"/>
  <c r="AK135" i="12"/>
  <c r="AI51" i="12"/>
  <c r="H113" i="12"/>
  <c r="J113" i="12" s="1"/>
  <c r="L113" i="12" s="1"/>
  <c r="AF113" i="12"/>
  <c r="H162" i="12"/>
  <c r="J162" i="12" s="1"/>
  <c r="L162" i="12" s="1"/>
  <c r="AF162" i="12"/>
  <c r="AG62" i="12"/>
  <c r="AH101" i="12"/>
  <c r="G188" i="12"/>
  <c r="I188" i="12" s="1"/>
  <c r="K188" i="12" s="1"/>
  <c r="M188" i="12" s="1"/>
  <c r="AE188" i="12"/>
  <c r="AJ148" i="12"/>
  <c r="H30" i="12"/>
  <c r="J30" i="12" s="1"/>
  <c r="L30" i="12" s="1"/>
  <c r="AF30" i="12"/>
  <c r="AH216" i="12"/>
  <c r="AG136" i="12"/>
  <c r="AF155" i="12"/>
  <c r="H155" i="12"/>
  <c r="J155" i="12" s="1"/>
  <c r="L155" i="12" s="1"/>
  <c r="AK175" i="12"/>
  <c r="AH29" i="12"/>
  <c r="AI201" i="12"/>
  <c r="AI196" i="12"/>
  <c r="AK46" i="12"/>
  <c r="AJ49" i="12"/>
  <c r="AI134" i="12"/>
  <c r="AK96" i="13"/>
  <c r="M96" i="13"/>
  <c r="AK197" i="12"/>
  <c r="AE39" i="12"/>
  <c r="G39" i="12"/>
  <c r="I39" i="12" s="1"/>
  <c r="K39" i="12" s="1"/>
  <c r="M39" i="12" s="1"/>
  <c r="AH119" i="12"/>
  <c r="AK57" i="12"/>
  <c r="H128" i="12"/>
  <c r="J128" i="12" s="1"/>
  <c r="L128" i="12" s="1"/>
  <c r="AF128" i="12"/>
  <c r="AJ131" i="12"/>
  <c r="AI155" i="12"/>
  <c r="AH153" i="12"/>
  <c r="AH60" i="12"/>
  <c r="AJ91" i="13"/>
  <c r="L91" i="13"/>
  <c r="AJ109" i="12"/>
  <c r="AJ38" i="12"/>
  <c r="AJ101" i="12"/>
  <c r="AG50" i="12"/>
  <c r="AH209" i="12"/>
  <c r="AE113" i="12"/>
  <c r="G113" i="12"/>
  <c r="I113" i="12" s="1"/>
  <c r="K113" i="12" s="1"/>
  <c r="M113" i="12" s="1"/>
  <c r="AI191" i="12"/>
  <c r="AJ175" i="12"/>
  <c r="AI118" i="12"/>
  <c r="H207" i="12"/>
  <c r="J207" i="12" s="1"/>
  <c r="L207" i="12" s="1"/>
  <c r="AF207" i="12"/>
  <c r="AI188" i="12"/>
  <c r="AJ123" i="12"/>
  <c r="AG26" i="12"/>
  <c r="AG53" i="12"/>
  <c r="G128" i="12"/>
  <c r="I128" i="12" s="1"/>
  <c r="K128" i="12" s="1"/>
  <c r="M128" i="12" s="1"/>
  <c r="AE128" i="12"/>
  <c r="AF211" i="12"/>
  <c r="H211" i="12"/>
  <c r="J211" i="12" s="1"/>
  <c r="L211" i="12" s="1"/>
  <c r="AI158" i="12"/>
  <c r="AI117" i="12"/>
  <c r="AI101" i="12"/>
  <c r="AJ137" i="12"/>
  <c r="AK60" i="12"/>
  <c r="AG128" i="12"/>
  <c r="AG161" i="12"/>
  <c r="G198" i="12"/>
  <c r="I198" i="12" s="1"/>
  <c r="K198" i="12" s="1"/>
  <c r="M198" i="12" s="1"/>
  <c r="AE198" i="12"/>
  <c r="AH114" i="12"/>
  <c r="H148" i="12"/>
  <c r="J148" i="12" s="1"/>
  <c r="L148" i="12" s="1"/>
  <c r="AF148" i="12"/>
  <c r="AI103" i="12"/>
  <c r="AF132" i="12"/>
  <c r="H132" i="12"/>
  <c r="J132" i="12" s="1"/>
  <c r="L132" i="12" s="1"/>
  <c r="AK210" i="12"/>
  <c r="H135" i="12"/>
  <c r="J135" i="12" s="1"/>
  <c r="L135" i="12" s="1"/>
  <c r="AF135" i="12"/>
  <c r="AH189" i="12"/>
  <c r="AG117" i="12"/>
  <c r="AJ134" i="12"/>
  <c r="AF191" i="12"/>
  <c r="H191" i="12"/>
  <c r="J191" i="12" s="1"/>
  <c r="L191" i="12" s="1"/>
  <c r="AI157" i="12"/>
  <c r="AG197" i="12"/>
  <c r="AF183" i="12"/>
  <c r="H183" i="12"/>
  <c r="J183" i="12" s="1"/>
  <c r="L183" i="12" s="1"/>
  <c r="AG43" i="12"/>
  <c r="AH147" i="12"/>
  <c r="AG108" i="12"/>
  <c r="AI135" i="12"/>
  <c r="AJ133" i="12"/>
  <c r="G26" i="12"/>
  <c r="I26" i="12" s="1"/>
  <c r="K26" i="12" s="1"/>
  <c r="M26" i="12" s="1"/>
  <c r="AE26" i="12"/>
  <c r="AJ139" i="12"/>
  <c r="AF119" i="12"/>
  <c r="H119" i="12"/>
  <c r="J119" i="12" s="1"/>
  <c r="L119" i="12" s="1"/>
  <c r="AI116" i="12"/>
  <c r="AG203" i="12"/>
  <c r="AK75" i="13"/>
  <c r="M75" i="13"/>
  <c r="H40" i="12"/>
  <c r="J40" i="12" s="1"/>
  <c r="L40" i="12" s="1"/>
  <c r="AF40" i="12"/>
  <c r="AI186" i="12"/>
  <c r="AI216" i="12"/>
  <c r="AE207" i="12"/>
  <c r="G207" i="12"/>
  <c r="I207" i="12" s="1"/>
  <c r="K207" i="12" s="1"/>
  <c r="M207" i="12" s="1"/>
  <c r="AI193" i="12"/>
  <c r="G160" i="12"/>
  <c r="I160" i="12" s="1"/>
  <c r="K160" i="12" s="1"/>
  <c r="M160" i="12" s="1"/>
  <c r="AE160" i="12"/>
  <c r="AG113" i="12"/>
  <c r="AH204" i="12"/>
  <c r="AH157" i="12"/>
  <c r="AF8" i="12"/>
  <c r="H8" i="12"/>
  <c r="J8" i="12" s="1"/>
  <c r="L8" i="12" s="1"/>
  <c r="G190" i="12"/>
  <c r="I190" i="12" s="1"/>
  <c r="K190" i="12" s="1"/>
  <c r="M190" i="12" s="1"/>
  <c r="AE190" i="12"/>
  <c r="AG39" i="12"/>
  <c r="AJ116" i="12"/>
  <c r="AF27" i="12"/>
  <c r="H27" i="12"/>
  <c r="J27" i="12" s="1"/>
  <c r="L27" i="12" s="1"/>
  <c r="AG177" i="12"/>
  <c r="AI28" i="12"/>
  <c r="AK136" i="12"/>
  <c r="AI45" i="12"/>
  <c r="AI142" i="12"/>
  <c r="AH46" i="12"/>
  <c r="H10" i="12"/>
  <c r="J10" i="12" s="1"/>
  <c r="L10" i="12" s="1"/>
  <c r="AF10" i="12"/>
  <c r="AF13" i="12"/>
  <c r="H13" i="12"/>
  <c r="J13" i="12" s="1"/>
  <c r="L13" i="12" s="1"/>
  <c r="AJ211" i="12"/>
  <c r="H168" i="13"/>
  <c r="J168" i="13" s="1"/>
  <c r="L168" i="13" s="1"/>
  <c r="AF168" i="13"/>
  <c r="AI156" i="12"/>
  <c r="AG201" i="12"/>
  <c r="AF31" i="13"/>
  <c r="H31" i="13"/>
  <c r="J31" i="13" s="1"/>
  <c r="L31" i="13" s="1"/>
  <c r="AH55" i="12"/>
  <c r="AH169" i="12"/>
  <c r="AE157" i="12"/>
  <c r="G157" i="12"/>
  <c r="I157" i="12" s="1"/>
  <c r="K157" i="12" s="1"/>
  <c r="M157" i="12" s="1"/>
  <c r="AE145" i="12"/>
  <c r="G145" i="12"/>
  <c r="I145" i="12" s="1"/>
  <c r="K145" i="12" s="1"/>
  <c r="M145" i="12" s="1"/>
  <c r="AG57" i="12"/>
  <c r="AK162" i="12"/>
  <c r="G197" i="12"/>
  <c r="I197" i="12" s="1"/>
  <c r="K197" i="12" s="1"/>
  <c r="M197" i="12" s="1"/>
  <c r="AE197" i="12"/>
  <c r="AK56" i="12"/>
  <c r="G177" i="12"/>
  <c r="I177" i="12" s="1"/>
  <c r="K177" i="12" s="1"/>
  <c r="M177" i="12" s="1"/>
  <c r="AE177" i="12"/>
  <c r="AE172" i="12"/>
  <c r="G172" i="12"/>
  <c r="I172" i="12" s="1"/>
  <c r="K172" i="12" s="1"/>
  <c r="M172" i="12" s="1"/>
  <c r="AK13" i="12"/>
  <c r="H149" i="12"/>
  <c r="J149" i="12" s="1"/>
  <c r="L149" i="12" s="1"/>
  <c r="AF149" i="12"/>
  <c r="AG124" i="12"/>
  <c r="H130" i="12"/>
  <c r="J130" i="12" s="1"/>
  <c r="L130" i="12" s="1"/>
  <c r="AF130" i="12"/>
  <c r="AI109" i="12"/>
  <c r="L75" i="13"/>
  <c r="AJ75" i="13"/>
  <c r="AH118" i="12"/>
  <c r="AI204" i="12"/>
  <c r="AG110" i="12"/>
  <c r="G166" i="12"/>
  <c r="I166" i="12" s="1"/>
  <c r="K166" i="12" s="1"/>
  <c r="M166" i="12" s="1"/>
  <c r="AE166" i="12"/>
  <c r="AK203" i="12"/>
  <c r="AH53" i="12"/>
  <c r="AI213" i="12"/>
  <c r="AH191" i="12"/>
  <c r="H110" i="12"/>
  <c r="J110" i="12" s="1"/>
  <c r="L110" i="12" s="1"/>
  <c r="AF110" i="12"/>
  <c r="AI17" i="12"/>
  <c r="AG207" i="12"/>
  <c r="AI113" i="12"/>
  <c r="G161" i="12"/>
  <c r="I161" i="12" s="1"/>
  <c r="K161" i="12" s="1"/>
  <c r="M161" i="12" s="1"/>
  <c r="AE161" i="12"/>
  <c r="AH124" i="12"/>
  <c r="AJ50" i="12"/>
  <c r="H136" i="12"/>
  <c r="J136" i="12" s="1"/>
  <c r="L136" i="12" s="1"/>
  <c r="AF136" i="12"/>
  <c r="AE101" i="12"/>
  <c r="G101" i="12"/>
  <c r="I101" i="12" s="1"/>
  <c r="K101" i="12" s="1"/>
  <c r="M101" i="12" s="1"/>
  <c r="AK51" i="12"/>
  <c r="AH38" i="12"/>
  <c r="AE196" i="12"/>
  <c r="G196" i="12"/>
  <c r="I196" i="12" s="1"/>
  <c r="K196" i="12" s="1"/>
  <c r="M196" i="12" s="1"/>
  <c r="AK169" i="12"/>
  <c r="AH123" i="12"/>
  <c r="AK62" i="12"/>
  <c r="AJ158" i="12"/>
  <c r="AH58" i="12"/>
  <c r="AH30" i="12"/>
  <c r="AI200" i="12"/>
  <c r="G153" i="12"/>
  <c r="I153" i="12" s="1"/>
  <c r="K153" i="12" s="1"/>
  <c r="M153" i="12" s="1"/>
  <c r="AE153" i="12"/>
  <c r="AK23" i="12"/>
  <c r="AK112" i="12"/>
  <c r="AF166" i="12"/>
  <c r="H166" i="12"/>
  <c r="J166" i="12" s="1"/>
  <c r="L166" i="12" s="1"/>
  <c r="AJ145" i="12"/>
  <c r="H177" i="12"/>
  <c r="J177" i="12" s="1"/>
  <c r="L177" i="12" s="1"/>
  <c r="AF177" i="12"/>
  <c r="AI170" i="12"/>
  <c r="AG186" i="12"/>
  <c r="AI197" i="12"/>
  <c r="AG107" i="12"/>
  <c r="G55" i="12"/>
  <c r="I55" i="12" s="1"/>
  <c r="K55" i="12" s="1"/>
  <c r="M55" i="12" s="1"/>
  <c r="AE55" i="12"/>
  <c r="G137" i="12"/>
  <c r="I137" i="12" s="1"/>
  <c r="K137" i="12" s="1"/>
  <c r="M137" i="12" s="1"/>
  <c r="AE137" i="12"/>
  <c r="AF49" i="12"/>
  <c r="H49" i="12"/>
  <c r="J49" i="12" s="1"/>
  <c r="L49" i="12" s="1"/>
  <c r="AJ216" i="12"/>
  <c r="AJ51" i="12"/>
  <c r="AG24" i="12"/>
  <c r="AK108" i="12"/>
  <c r="AK177" i="12"/>
  <c r="AK206" i="12"/>
  <c r="AI190" i="12"/>
  <c r="AK50" i="12"/>
  <c r="AI32" i="12"/>
  <c r="H47" i="12"/>
  <c r="J47" i="12" s="1"/>
  <c r="L47" i="12" s="1"/>
  <c r="AF47" i="12"/>
  <c r="H184" i="12"/>
  <c r="J184" i="12" s="1"/>
  <c r="L184" i="12" s="1"/>
  <c r="AF184" i="12"/>
  <c r="AH180" i="12"/>
  <c r="AG145" i="12"/>
  <c r="H115" i="12"/>
  <c r="J115" i="12" s="1"/>
  <c r="L115" i="12" s="1"/>
  <c r="AF115" i="12"/>
  <c r="AH103" i="12"/>
  <c r="AH160" i="12"/>
  <c r="AI126" i="12"/>
  <c r="AJ135" i="12"/>
  <c r="AH108" i="12"/>
  <c r="AH161" i="12"/>
  <c r="AG119" i="12"/>
  <c r="AH162" i="12"/>
  <c r="AH174" i="12"/>
  <c r="AK183" i="12"/>
  <c r="H18" i="12"/>
  <c r="J18" i="12" s="1"/>
  <c r="L18" i="12" s="1"/>
  <c r="AF18" i="12"/>
  <c r="AH122" i="12"/>
  <c r="AK109" i="12"/>
  <c r="AG153" i="12"/>
  <c r="AE200" i="12"/>
  <c r="G200" i="12"/>
  <c r="I200" i="12" s="1"/>
  <c r="K200" i="12" s="1"/>
  <c r="M200" i="12" s="1"/>
  <c r="AF172" i="12"/>
  <c r="H172" i="12"/>
  <c r="J172" i="12" s="1"/>
  <c r="L172" i="12" s="1"/>
  <c r="AI108" i="12"/>
  <c r="AK170" i="12"/>
  <c r="AE131" i="12"/>
  <c r="G131" i="12"/>
  <c r="I131" i="12" s="1"/>
  <c r="K131" i="12" s="1"/>
  <c r="M131" i="12" s="1"/>
  <c r="AH110" i="12"/>
  <c r="AG152" i="12"/>
  <c r="AK196" i="12"/>
  <c r="AI62" i="12"/>
  <c r="G174" i="12"/>
  <c r="I174" i="12" s="1"/>
  <c r="K174" i="12" s="1"/>
  <c r="M174" i="12" s="1"/>
  <c r="AE174" i="12"/>
  <c r="AE212" i="12"/>
  <c r="G212" i="12"/>
  <c r="I212" i="12" s="1"/>
  <c r="K212" i="12" s="1"/>
  <c r="M212" i="12" s="1"/>
  <c r="AI151" i="12"/>
  <c r="AF56" i="12"/>
  <c r="H56" i="12"/>
  <c r="J56" i="12" s="1"/>
  <c r="L56" i="12" s="1"/>
  <c r="H29" i="12"/>
  <c r="J29" i="12" s="1"/>
  <c r="L29" i="12" s="1"/>
  <c r="AF29" i="12"/>
  <c r="G183" i="12"/>
  <c r="I183" i="12" s="1"/>
  <c r="K183" i="12" s="1"/>
  <c r="M183" i="12" s="1"/>
  <c r="AE183" i="12"/>
  <c r="AG112" i="12"/>
  <c r="AK116" i="12"/>
  <c r="AI129" i="12"/>
  <c r="AF202" i="12"/>
  <c r="H202" i="12"/>
  <c r="J202" i="12" s="1"/>
  <c r="L202" i="12" s="1"/>
  <c r="AF153" i="12"/>
  <c r="H153" i="12"/>
  <c r="J153" i="12" s="1"/>
  <c r="L153" i="12" s="1"/>
  <c r="J59" i="12"/>
  <c r="L59" i="12" s="1"/>
  <c r="AH59" i="12"/>
  <c r="AG158" i="12"/>
  <c r="AH143" i="12"/>
  <c r="AJ169" i="12"/>
  <c r="AJ124" i="12"/>
  <c r="AG202" i="12"/>
  <c r="AF43" i="12"/>
  <c r="H43" i="12"/>
  <c r="J43" i="12" s="1"/>
  <c r="L43" i="12" s="1"/>
  <c r="AG196" i="12"/>
  <c r="AE60" i="12"/>
  <c r="G60" i="12"/>
  <c r="I60" i="12" s="1"/>
  <c r="K60" i="12" s="1"/>
  <c r="M60" i="12" s="1"/>
  <c r="H203" i="12"/>
  <c r="J203" i="12" s="1"/>
  <c r="L203" i="12" s="1"/>
  <c r="AF203" i="12"/>
  <c r="AE132" i="12"/>
  <c r="G132" i="12"/>
  <c r="I132" i="12" s="1"/>
  <c r="K132" i="12" s="1"/>
  <c r="M132" i="12" s="1"/>
  <c r="AK107" i="12"/>
  <c r="AG127" i="12"/>
  <c r="AF209" i="12"/>
  <c r="H209" i="12"/>
  <c r="J209" i="12" s="1"/>
  <c r="L209" i="12" s="1"/>
  <c r="AG51" i="12"/>
  <c r="AG137" i="12"/>
  <c r="G135" i="12"/>
  <c r="I135" i="12" s="1"/>
  <c r="K135" i="12" s="1"/>
  <c r="M135" i="12" s="1"/>
  <c r="AE135" i="12"/>
  <c r="H193" i="12"/>
  <c r="J193" i="12" s="1"/>
  <c r="L193" i="12" s="1"/>
  <c r="AF193" i="12"/>
  <c r="AH198" i="12"/>
  <c r="AE32" i="12"/>
  <c r="G32" i="12"/>
  <c r="I32" i="12" s="1"/>
  <c r="K32" i="12" s="1"/>
  <c r="M32" i="12" s="1"/>
  <c r="H186" i="12"/>
  <c r="J186" i="12" s="1"/>
  <c r="L186" i="12" s="1"/>
  <c r="AF186" i="12"/>
  <c r="AH32" i="12"/>
  <c r="AG160" i="12"/>
  <c r="G134" i="12"/>
  <c r="I134" i="12" s="1"/>
  <c r="K134" i="12" s="1"/>
  <c r="M134" i="12" s="1"/>
  <c r="AE134" i="12"/>
  <c r="H107" i="12"/>
  <c r="J107" i="12" s="1"/>
  <c r="L107" i="12" s="1"/>
  <c r="AF107" i="12"/>
  <c r="H151" i="12"/>
  <c r="J151" i="12" s="1"/>
  <c r="L151" i="12" s="1"/>
  <c r="AF151" i="12"/>
  <c r="G191" i="12"/>
  <c r="I191" i="12" s="1"/>
  <c r="K191" i="12" s="1"/>
  <c r="M191" i="12" s="1"/>
  <c r="AE191" i="12"/>
  <c r="G114" i="12"/>
  <c r="I114" i="12" s="1"/>
  <c r="K114" i="12" s="1"/>
  <c r="M114" i="12" s="1"/>
  <c r="AE114" i="12"/>
  <c r="AI140" i="12"/>
  <c r="AH175" i="12"/>
  <c r="AH152" i="12"/>
  <c r="AJ18" i="12"/>
  <c r="AG118" i="12"/>
  <c r="AI43" i="12"/>
  <c r="AH200" i="12"/>
  <c r="AK151" i="12"/>
  <c r="AI146" i="12"/>
  <c r="AK143" i="12"/>
  <c r="H174" i="12"/>
  <c r="J174" i="12" s="1"/>
  <c r="L174" i="12" s="1"/>
  <c r="AF174" i="12"/>
  <c r="AH197" i="12"/>
  <c r="AI219" i="12"/>
  <c r="AG27" i="12"/>
  <c r="G167" i="12"/>
  <c r="I167" i="12" s="1"/>
  <c r="K167" i="12" s="1"/>
  <c r="M167" i="12" s="1"/>
  <c r="AE167" i="12"/>
  <c r="G53" i="12"/>
  <c r="I53" i="12" s="1"/>
  <c r="K53" i="12" s="1"/>
  <c r="M53" i="12" s="1"/>
  <c r="AE53" i="12"/>
  <c r="AH188" i="12"/>
  <c r="AJ106" i="12"/>
  <c r="AF196" i="12"/>
  <c r="H196" i="12"/>
  <c r="J196" i="12" s="1"/>
  <c r="L196" i="12" s="1"/>
  <c r="AG156" i="12"/>
  <c r="AJ191" i="12"/>
  <c r="AI56" i="12"/>
  <c r="AH136" i="12"/>
  <c r="AF24" i="12"/>
  <c r="H24" i="12"/>
  <c r="J24" i="12" s="1"/>
  <c r="L24" i="12" s="1"/>
  <c r="G115" i="12"/>
  <c r="I115" i="12" s="1"/>
  <c r="K115" i="12" s="1"/>
  <c r="M115" i="12" s="1"/>
  <c r="AE115" i="12"/>
  <c r="AK188" i="12"/>
  <c r="G51" i="12"/>
  <c r="I51" i="12" s="1"/>
  <c r="K51" i="12" s="1"/>
  <c r="M51" i="12" s="1"/>
  <c r="AE51" i="12"/>
  <c r="AE108" i="12"/>
  <c r="G108" i="12"/>
  <c r="I108" i="12" s="1"/>
  <c r="K108" i="12" s="1"/>
  <c r="M108" i="12" s="1"/>
  <c r="AG190" i="12"/>
  <c r="AK32" i="12"/>
  <c r="AJ57" i="12"/>
  <c r="AJ212" i="12"/>
  <c r="AE201" i="12"/>
  <c r="G201" i="12"/>
  <c r="I201" i="12" s="1"/>
  <c r="K201" i="12" s="1"/>
  <c r="M201" i="12" s="1"/>
  <c r="H38" i="12"/>
  <c r="J38" i="12" s="1"/>
  <c r="L38" i="12" s="1"/>
  <c r="AF38" i="12"/>
  <c r="AJ32" i="12"/>
  <c r="AI110" i="12"/>
  <c r="AI53" i="12"/>
  <c r="AI26" i="12"/>
  <c r="AK133" i="12"/>
  <c r="AH56" i="12"/>
  <c r="AK124" i="12"/>
  <c r="AI112" i="12"/>
  <c r="AK156" i="12"/>
  <c r="AJ156" i="12"/>
  <c r="AK219" i="13"/>
  <c r="M219" i="13"/>
  <c r="M66" i="12"/>
  <c r="AK66" i="12"/>
  <c r="AH151" i="12"/>
  <c r="AH156" i="12"/>
  <c r="AJ10" i="12"/>
  <c r="G178" i="12"/>
  <c r="I178" i="12" s="1"/>
  <c r="K178" i="12" s="1"/>
  <c r="M178" i="12" s="1"/>
  <c r="AE178" i="12"/>
  <c r="G50" i="12"/>
  <c r="I50" i="12" s="1"/>
  <c r="K50" i="12" s="1"/>
  <c r="M50" i="12" s="1"/>
  <c r="AE50" i="12"/>
  <c r="AI202" i="12"/>
  <c r="G123" i="12"/>
  <c r="I123" i="12" s="1"/>
  <c r="K123" i="12" s="1"/>
  <c r="M123" i="12" s="1"/>
  <c r="AE123" i="12"/>
  <c r="AI124" i="12"/>
  <c r="AI148" i="12"/>
  <c r="H210" i="12"/>
  <c r="J210" i="12" s="1"/>
  <c r="L210" i="12" s="1"/>
  <c r="AF210" i="12"/>
  <c r="H124" i="12"/>
  <c r="J124" i="12" s="1"/>
  <c r="L124" i="12" s="1"/>
  <c r="AF124" i="12"/>
  <c r="AG182" i="12"/>
  <c r="AI203" i="12"/>
  <c r="G43" i="12"/>
  <c r="I43" i="12" s="1"/>
  <c r="K43" i="12" s="1"/>
  <c r="M43" i="12" s="1"/>
  <c r="AE43" i="12"/>
  <c r="AH208" i="12"/>
  <c r="AJ108" i="12"/>
  <c r="G40" i="12"/>
  <c r="I40" i="12" s="1"/>
  <c r="K40" i="12" s="1"/>
  <c r="M40" i="12" s="1"/>
  <c r="AE40" i="12"/>
  <c r="AJ95" i="12"/>
  <c r="L95" i="12"/>
  <c r="AI207" i="12"/>
  <c r="H160" i="12"/>
  <c r="J160" i="12" s="1"/>
  <c r="L160" i="12" s="1"/>
  <c r="AF160" i="12"/>
  <c r="AH207" i="12"/>
  <c r="AG28" i="12"/>
  <c r="G38" i="12"/>
  <c r="I38" i="12" s="1"/>
  <c r="K38" i="12" s="1"/>
  <c r="M38" i="12" s="1"/>
  <c r="AE38" i="12"/>
  <c r="AK119" i="12"/>
  <c r="AI147" i="12"/>
  <c r="AI133" i="12"/>
  <c r="AH149" i="12"/>
  <c r="AI122" i="12"/>
  <c r="AG129" i="12"/>
  <c r="AG60" i="12"/>
  <c r="H116" i="12"/>
  <c r="J116" i="12" s="1"/>
  <c r="L116" i="12" s="1"/>
  <c r="AF116" i="12"/>
  <c r="AF198" i="12"/>
  <c r="H198" i="12"/>
  <c r="J198" i="12" s="1"/>
  <c r="L198" i="12" s="1"/>
  <c r="AJ200" i="12"/>
  <c r="AI153" i="12"/>
  <c r="AG13" i="12"/>
  <c r="AG32" i="12"/>
  <c r="AH193" i="12"/>
  <c r="AG146" i="12"/>
  <c r="AI169" i="12"/>
  <c r="H212" i="12"/>
  <c r="J212" i="12" s="1"/>
  <c r="L212" i="12" s="1"/>
  <c r="AF212" i="12"/>
  <c r="AH24" i="12"/>
  <c r="AE184" i="12"/>
  <c r="G184" i="12"/>
  <c r="I184" i="12" s="1"/>
  <c r="K184" i="12" s="1"/>
  <c r="M184" i="12" s="1"/>
  <c r="AH39" i="12"/>
  <c r="G30" i="12"/>
  <c r="I30" i="12" s="1"/>
  <c r="K30" i="12" s="1"/>
  <c r="M30" i="12" s="1"/>
  <c r="AE30" i="12"/>
  <c r="AJ213" i="12"/>
  <c r="H126" i="12"/>
  <c r="J126" i="12" s="1"/>
  <c r="L126" i="12" s="1"/>
  <c r="AF126" i="12"/>
  <c r="AI58" i="12"/>
  <c r="AK178" i="12"/>
  <c r="AG56" i="12"/>
  <c r="AJ198" i="12"/>
  <c r="AJ150" i="12"/>
  <c r="AF188" i="12"/>
  <c r="H188" i="12"/>
  <c r="J188" i="12" s="1"/>
  <c r="L188" i="12" s="1"/>
  <c r="AK88" i="12"/>
  <c r="M88" i="12"/>
  <c r="AI209" i="12"/>
  <c r="AJ173" i="12"/>
  <c r="AJ177" i="12"/>
  <c r="AI46" i="12"/>
  <c r="AH50" i="12"/>
  <c r="AF26" i="12"/>
  <c r="H26" i="12"/>
  <c r="J26" i="12" s="1"/>
  <c r="L26" i="12" s="1"/>
  <c r="AJ62" i="12"/>
  <c r="AE49" i="12"/>
  <c r="G49" i="12"/>
  <c r="I49" i="12" s="1"/>
  <c r="K49" i="12" s="1"/>
  <c r="M49" i="12" s="1"/>
  <c r="AJ103" i="12"/>
  <c r="AK189" i="12"/>
  <c r="AK213" i="12"/>
  <c r="AE211" i="12"/>
  <c r="G211" i="12"/>
  <c r="I211" i="12" s="1"/>
  <c r="K211" i="12" s="1"/>
  <c r="M211" i="12" s="1"/>
  <c r="AF161" i="12"/>
  <c r="H161" i="12"/>
  <c r="J161" i="12" s="1"/>
  <c r="L161" i="12" s="1"/>
  <c r="G148" i="12"/>
  <c r="I148" i="12" s="1"/>
  <c r="K148" i="12" s="1"/>
  <c r="M148" i="12" s="1"/>
  <c r="AE148" i="12"/>
  <c r="G62" i="12"/>
  <c r="I62" i="12" s="1"/>
  <c r="K62" i="12" s="1"/>
  <c r="M62" i="12" s="1"/>
  <c r="AE62" i="12"/>
  <c r="AE119" i="12"/>
  <c r="G119" i="12"/>
  <c r="I119" i="12" s="1"/>
  <c r="K119" i="12" s="1"/>
  <c r="M119" i="12" s="1"/>
  <c r="AI210" i="12"/>
  <c r="AH130" i="12"/>
  <c r="AF150" i="12"/>
  <c r="H150" i="12"/>
  <c r="J150" i="12" s="1"/>
  <c r="L150" i="12" s="1"/>
  <c r="AK10" i="12"/>
  <c r="AK142" i="12"/>
  <c r="AH167" i="12"/>
  <c r="H182" i="12"/>
  <c r="J182" i="12" s="1"/>
  <c r="L182" i="12" s="1"/>
  <c r="AF182" i="12"/>
  <c r="AK211" i="12"/>
  <c r="AJ23" i="12"/>
  <c r="AJ174" i="12"/>
  <c r="G142" i="12"/>
  <c r="I142" i="12" s="1"/>
  <c r="K142" i="12" s="1"/>
  <c r="M142" i="12" s="1"/>
  <c r="AE142" i="12"/>
  <c r="G169" i="12"/>
  <c r="I169" i="12" s="1"/>
  <c r="K169" i="12" s="1"/>
  <c r="M169" i="12" s="1"/>
  <c r="AE169" i="12"/>
  <c r="H137" i="12"/>
  <c r="J137" i="12" s="1"/>
  <c r="L137" i="12" s="1"/>
  <c r="AF137" i="12"/>
  <c r="AG174" i="12"/>
  <c r="AI23" i="12"/>
  <c r="AH184" i="12"/>
  <c r="AH132" i="12"/>
  <c r="H175" i="12"/>
  <c r="J175" i="12" s="1"/>
  <c r="L175" i="12" s="1"/>
  <c r="AF175" i="12"/>
  <c r="AH183" i="12"/>
  <c r="AI145" i="12"/>
  <c r="J64" i="13"/>
  <c r="L64" i="13" s="1"/>
  <c r="AH64" i="13"/>
  <c r="AH201" i="12"/>
  <c r="G150" i="12"/>
  <c r="I150" i="12" s="1"/>
  <c r="K150" i="12" s="1"/>
  <c r="M150" i="12" s="1"/>
  <c r="AE150" i="12"/>
  <c r="AJ39" i="12"/>
  <c r="AK157" i="12"/>
  <c r="AE124" i="12"/>
  <c r="G124" i="12"/>
  <c r="I124" i="12" s="1"/>
  <c r="K124" i="12" s="1"/>
  <c r="M124" i="12" s="1"/>
  <c r="AJ190" i="12"/>
  <c r="AJ113" i="12"/>
  <c r="H190" i="12"/>
  <c r="J190" i="12" s="1"/>
  <c r="L190" i="12" s="1"/>
  <c r="AF190" i="12"/>
  <c r="AI180" i="12"/>
  <c r="AJ149" i="12"/>
  <c r="AG58" i="12"/>
  <c r="M95" i="12"/>
  <c r="AK95" i="12"/>
  <c r="AJ178" i="12"/>
  <c r="G126" i="12"/>
  <c r="I126" i="12" s="1"/>
  <c r="K126" i="12" s="1"/>
  <c r="M126" i="12" s="1"/>
  <c r="AE126" i="12"/>
  <c r="AI177" i="12"/>
  <c r="AI143" i="12"/>
  <c r="G208" i="12"/>
  <c r="I208" i="12" s="1"/>
  <c r="K208" i="12" s="1"/>
  <c r="M208" i="12" s="1"/>
  <c r="AE208" i="12"/>
  <c r="AG200" i="12"/>
  <c r="AG155" i="12"/>
  <c r="H58" i="12"/>
  <c r="J58" i="12" s="1"/>
  <c r="L58" i="12" s="1"/>
  <c r="AF58" i="12"/>
  <c r="AI139" i="12"/>
  <c r="G186" i="12"/>
  <c r="I186" i="12" s="1"/>
  <c r="K186" i="12" s="1"/>
  <c r="M186" i="12" s="1"/>
  <c r="AE186" i="12"/>
  <c r="G182" i="12"/>
  <c r="I182" i="12" s="1"/>
  <c r="K182" i="12" s="1"/>
  <c r="M182" i="12" s="1"/>
  <c r="AE182" i="12"/>
  <c r="AG106" i="12"/>
  <c r="AF53" i="12"/>
  <c r="H53" i="12"/>
  <c r="J53" i="12" s="1"/>
  <c r="L53" i="12" s="1"/>
  <c r="AG38" i="12"/>
  <c r="AI106" i="12"/>
  <c r="AE202" i="12"/>
  <c r="G202" i="12"/>
  <c r="I202" i="12" s="1"/>
  <c r="K202" i="12" s="1"/>
  <c r="M202" i="12" s="1"/>
  <c r="AF55" i="12"/>
  <c r="H55" i="12"/>
  <c r="J55" i="12" s="1"/>
  <c r="L55" i="12" s="1"/>
  <c r="H17" i="12"/>
  <c r="J17" i="12" s="1"/>
  <c r="L17" i="12" s="1"/>
  <c r="AF17" i="12"/>
  <c r="AG208" i="12"/>
  <c r="AI39" i="12"/>
  <c r="AI57" i="12"/>
  <c r="AE168" i="13" l="1"/>
  <c r="G168" i="13"/>
  <c r="I168" i="13" s="1"/>
  <c r="K168" i="13" s="1"/>
  <c r="M168" i="13" s="1"/>
  <c r="AF151" i="13"/>
  <c r="H151" i="13"/>
  <c r="J151" i="13" s="1"/>
  <c r="L151" i="13" s="1"/>
  <c r="H192" i="13"/>
  <c r="J192" i="13" s="1"/>
  <c r="L192" i="13" s="1"/>
  <c r="AF192" i="13"/>
  <c r="AF202" i="13"/>
  <c r="H202" i="13"/>
  <c r="J202" i="13" s="1"/>
  <c r="L202" i="13" s="1"/>
  <c r="AF29" i="13"/>
  <c r="H29" i="13"/>
  <c r="J29" i="13" s="1"/>
  <c r="L29" i="13" s="1"/>
  <c r="H47" i="13"/>
  <c r="J47" i="13" s="1"/>
  <c r="L47" i="13" s="1"/>
  <c r="AF47" i="13"/>
  <c r="AE176" i="13"/>
  <c r="G176" i="13"/>
  <c r="I176" i="13" s="1"/>
  <c r="K176" i="13" s="1"/>
  <c r="M176" i="13" s="1"/>
  <c r="H8" i="13"/>
  <c r="J8" i="13" s="1"/>
  <c r="L8" i="13" s="1"/>
  <c r="AF8" i="13"/>
  <c r="G39" i="13"/>
  <c r="I39" i="13" s="1"/>
  <c r="K39" i="13" s="1"/>
  <c r="M39" i="13" s="1"/>
  <c r="AE39" i="13"/>
  <c r="AF196" i="13"/>
  <c r="H196" i="13"/>
  <c r="J196" i="13" s="1"/>
  <c r="L196" i="13" s="1"/>
  <c r="G27" i="13"/>
  <c r="I27" i="13" s="1"/>
  <c r="K27" i="13" s="1"/>
  <c r="M27" i="13" s="1"/>
  <c r="AE27" i="13"/>
  <c r="G8" i="13"/>
  <c r="I8" i="13" s="1"/>
  <c r="K8" i="13" s="1"/>
  <c r="M8" i="13" s="1"/>
  <c r="AE8" i="13"/>
  <c r="AF139" i="13"/>
  <c r="H139" i="13"/>
  <c r="J139" i="13" s="1"/>
  <c r="L139" i="13" s="1"/>
  <c r="M184" i="13"/>
  <c r="AK184" i="13"/>
  <c r="AF129" i="13"/>
  <c r="H129" i="13"/>
  <c r="J129" i="13" s="1"/>
  <c r="L129" i="13" s="1"/>
  <c r="AF45" i="13"/>
  <c r="H45" i="13"/>
  <c r="J45" i="13" s="1"/>
  <c r="L45" i="13" s="1"/>
  <c r="AE107" i="13"/>
  <c r="G107" i="13"/>
  <c r="I107" i="13" s="1"/>
  <c r="K107" i="13" s="1"/>
  <c r="M107" i="13" s="1"/>
  <c r="H157" i="13"/>
  <c r="J157" i="13" s="1"/>
  <c r="L157" i="13" s="1"/>
  <c r="AF157" i="13"/>
  <c r="H145" i="13"/>
  <c r="J145" i="13" s="1"/>
  <c r="L145" i="13" s="1"/>
  <c r="AF145" i="13"/>
  <c r="H180" i="13"/>
  <c r="J180" i="13" s="1"/>
  <c r="L180" i="13" s="1"/>
  <c r="AF180" i="13"/>
  <c r="AF172" i="13"/>
  <c r="H172" i="13"/>
  <c r="J172" i="13" s="1"/>
  <c r="L172" i="13" s="1"/>
  <c r="AE151" i="13"/>
  <c r="G151" i="13"/>
  <c r="I151" i="13" s="1"/>
  <c r="K151" i="13" s="1"/>
  <c r="M151" i="13" s="1"/>
  <c r="G117" i="13"/>
  <c r="I117" i="13" s="1"/>
  <c r="K117" i="13" s="1"/>
  <c r="M117" i="13" s="1"/>
  <c r="AE117" i="13"/>
  <c r="G203" i="13"/>
  <c r="I203" i="13" s="1"/>
  <c r="K203" i="13" s="1"/>
  <c r="M203" i="13" s="1"/>
  <c r="AE203" i="13"/>
  <c r="H200" i="13"/>
  <c r="J200" i="13" s="1"/>
  <c r="L200" i="13" s="1"/>
  <c r="AF200" i="13"/>
  <c r="G57" i="13"/>
  <c r="I57" i="13" s="1"/>
  <c r="K57" i="13" s="1"/>
  <c r="M57" i="13" s="1"/>
  <c r="AE57" i="13"/>
  <c r="G218" i="13"/>
  <c r="I218" i="13" s="1"/>
  <c r="K218" i="13" s="1"/>
  <c r="M218" i="13" s="1"/>
  <c r="AE218" i="13"/>
  <c r="AF205" i="13"/>
  <c r="H205" i="13"/>
  <c r="J205" i="13" s="1"/>
  <c r="L205" i="13" s="1"/>
  <c r="AE106" i="13"/>
  <c r="G106" i="13"/>
  <c r="I106" i="13" s="1"/>
  <c r="K106" i="13" s="1"/>
  <c r="M106" i="13" s="1"/>
  <c r="AF140" i="13"/>
  <c r="H140" i="13"/>
  <c r="J140" i="13" s="1"/>
  <c r="L140" i="13" s="1"/>
  <c r="AE181" i="13"/>
  <c r="G181" i="13"/>
  <c r="I181" i="13" s="1"/>
  <c r="K181" i="13" s="1"/>
  <c r="M181" i="13" s="1"/>
  <c r="AE142" i="13"/>
  <c r="G142" i="13"/>
  <c r="I142" i="13" s="1"/>
  <c r="K142" i="13" s="1"/>
  <c r="M142" i="13" s="1"/>
  <c r="AF150" i="13"/>
  <c r="H150" i="13"/>
  <c r="J150" i="13" s="1"/>
  <c r="L150" i="13" s="1"/>
  <c r="H211" i="13"/>
  <c r="J211" i="13" s="1"/>
  <c r="L211" i="13" s="1"/>
  <c r="AF211" i="13"/>
  <c r="AF197" i="13"/>
  <c r="H197" i="13"/>
  <c r="J197" i="13" s="1"/>
  <c r="L197" i="13" s="1"/>
  <c r="AK66" i="13"/>
  <c r="M66" i="13"/>
  <c r="H107" i="13"/>
  <c r="J107" i="13" s="1"/>
  <c r="L107" i="13" s="1"/>
  <c r="AF107" i="13"/>
  <c r="G135" i="13"/>
  <c r="I135" i="13" s="1"/>
  <c r="K135" i="13" s="1"/>
  <c r="M135" i="13" s="1"/>
  <c r="AE135" i="13"/>
  <c r="AE60" i="13"/>
  <c r="G60" i="13"/>
  <c r="I60" i="13" s="1"/>
  <c r="K60" i="13" s="1"/>
  <c r="M60" i="13" s="1"/>
  <c r="J59" i="13"/>
  <c r="L59" i="13" s="1"/>
  <c r="AH59" i="13"/>
  <c r="AF56" i="13"/>
  <c r="H56" i="13"/>
  <c r="J56" i="13" s="1"/>
  <c r="L56" i="13" s="1"/>
  <c r="G131" i="13"/>
  <c r="I131" i="13" s="1"/>
  <c r="K131" i="13" s="1"/>
  <c r="M131" i="13" s="1"/>
  <c r="AE131" i="13"/>
  <c r="AF18" i="13"/>
  <c r="H18" i="13"/>
  <c r="J18" i="13" s="1"/>
  <c r="L18" i="13" s="1"/>
  <c r="H176" i="13"/>
  <c r="J176" i="13" s="1"/>
  <c r="L176" i="13" s="1"/>
  <c r="AF176" i="13"/>
  <c r="AE101" i="13"/>
  <c r="G101" i="13"/>
  <c r="I101" i="13" s="1"/>
  <c r="K101" i="13" s="1"/>
  <c r="M101" i="13" s="1"/>
  <c r="H110" i="13"/>
  <c r="J110" i="13" s="1"/>
  <c r="L110" i="13" s="1"/>
  <c r="AF110" i="13"/>
  <c r="H40" i="13"/>
  <c r="J40" i="13" s="1"/>
  <c r="L40" i="13" s="1"/>
  <c r="AF40" i="13"/>
  <c r="AE197" i="13"/>
  <c r="G197" i="13"/>
  <c r="I197" i="13" s="1"/>
  <c r="K197" i="13" s="1"/>
  <c r="M197" i="13" s="1"/>
  <c r="AF210" i="13"/>
  <c r="H210" i="13"/>
  <c r="J210" i="13" s="1"/>
  <c r="L210" i="13" s="1"/>
  <c r="AF155" i="13"/>
  <c r="H155" i="13"/>
  <c r="J155" i="13" s="1"/>
  <c r="L155" i="13" s="1"/>
  <c r="H162" i="13"/>
  <c r="J162" i="13" s="1"/>
  <c r="L162" i="13" s="1"/>
  <c r="AF162" i="13"/>
  <c r="G17" i="13"/>
  <c r="I17" i="13" s="1"/>
  <c r="K17" i="13" s="1"/>
  <c r="M17" i="13" s="1"/>
  <c r="AE17" i="13"/>
  <c r="H28" i="13"/>
  <c r="J28" i="13" s="1"/>
  <c r="L28" i="13" s="1"/>
  <c r="AF28" i="13"/>
  <c r="H122" i="13"/>
  <c r="J122" i="13" s="1"/>
  <c r="L122" i="13" s="1"/>
  <c r="AF122" i="13"/>
  <c r="AF134" i="13"/>
  <c r="H134" i="13"/>
  <c r="J134" i="13" s="1"/>
  <c r="L134" i="13" s="1"/>
  <c r="AF23" i="13"/>
  <c r="H23" i="13"/>
  <c r="J23" i="13" s="1"/>
  <c r="L23" i="13" s="1"/>
  <c r="AF143" i="13"/>
  <c r="H143" i="13"/>
  <c r="J143" i="13" s="1"/>
  <c r="L143" i="13" s="1"/>
  <c r="AE139" i="13"/>
  <c r="G139" i="13"/>
  <c r="I139" i="13" s="1"/>
  <c r="K139" i="13" s="1"/>
  <c r="M139" i="13" s="1"/>
  <c r="AF215" i="13"/>
  <c r="H215" i="13"/>
  <c r="J215" i="13" s="1"/>
  <c r="L215" i="13" s="1"/>
  <c r="G155" i="13"/>
  <c r="I155" i="13" s="1"/>
  <c r="K155" i="13" s="1"/>
  <c r="M155" i="13" s="1"/>
  <c r="AE155" i="13"/>
  <c r="AE129" i="13"/>
  <c r="G129" i="13"/>
  <c r="I129" i="13" s="1"/>
  <c r="K129" i="13" s="1"/>
  <c r="M129" i="13" s="1"/>
  <c r="AE140" i="13"/>
  <c r="G140" i="13"/>
  <c r="I140" i="13" s="1"/>
  <c r="K140" i="13" s="1"/>
  <c r="M140" i="13" s="1"/>
  <c r="G156" i="13"/>
  <c r="I156" i="13" s="1"/>
  <c r="K156" i="13" s="1"/>
  <c r="M156" i="13" s="1"/>
  <c r="AE156" i="13"/>
  <c r="AE210" i="13"/>
  <c r="G210" i="13"/>
  <c r="I210" i="13" s="1"/>
  <c r="K210" i="13" s="1"/>
  <c r="M210" i="13" s="1"/>
  <c r="AF17" i="13"/>
  <c r="H17" i="13"/>
  <c r="J17" i="13" s="1"/>
  <c r="L17" i="13" s="1"/>
  <c r="AE185" i="13"/>
  <c r="G185" i="13"/>
  <c r="I185" i="13" s="1"/>
  <c r="K185" i="13" s="1"/>
  <c r="M185" i="13" s="1"/>
  <c r="G126" i="13"/>
  <c r="I126" i="13" s="1"/>
  <c r="K126" i="13" s="1"/>
  <c r="M126" i="13" s="1"/>
  <c r="AE126" i="13"/>
  <c r="AF174" i="13"/>
  <c r="H174" i="13"/>
  <c r="J174" i="13" s="1"/>
  <c r="L174" i="13" s="1"/>
  <c r="AF116" i="13"/>
  <c r="H116" i="13"/>
  <c r="J116" i="13" s="1"/>
  <c r="L116" i="13" s="1"/>
  <c r="G38" i="13"/>
  <c r="I38" i="13" s="1"/>
  <c r="K38" i="13" s="1"/>
  <c r="M38" i="13" s="1"/>
  <c r="AE38" i="13"/>
  <c r="AE123" i="13"/>
  <c r="G123" i="13"/>
  <c r="I123" i="13" s="1"/>
  <c r="K123" i="13" s="1"/>
  <c r="M123" i="13" s="1"/>
  <c r="AE108" i="13"/>
  <c r="G108" i="13"/>
  <c r="I108" i="13" s="1"/>
  <c r="K108" i="13" s="1"/>
  <c r="M108" i="13" s="1"/>
  <c r="G134" i="13"/>
  <c r="I134" i="13" s="1"/>
  <c r="K134" i="13" s="1"/>
  <c r="M134" i="13" s="1"/>
  <c r="AE134" i="13"/>
  <c r="AF153" i="13"/>
  <c r="H153" i="13"/>
  <c r="J153" i="13" s="1"/>
  <c r="L153" i="13" s="1"/>
  <c r="H49" i="13"/>
  <c r="J49" i="13" s="1"/>
  <c r="L49" i="13" s="1"/>
  <c r="AF49" i="13"/>
  <c r="H136" i="13"/>
  <c r="J136" i="13" s="1"/>
  <c r="L136" i="13" s="1"/>
  <c r="AF136" i="13"/>
  <c r="G196" i="13"/>
  <c r="I196" i="13" s="1"/>
  <c r="K196" i="13" s="1"/>
  <c r="M196" i="13" s="1"/>
  <c r="AE196" i="13"/>
  <c r="G128" i="13"/>
  <c r="I128" i="13" s="1"/>
  <c r="K128" i="13" s="1"/>
  <c r="M128" i="13" s="1"/>
  <c r="AE128" i="13"/>
  <c r="H113" i="13"/>
  <c r="J113" i="13" s="1"/>
  <c r="L113" i="13" s="1"/>
  <c r="AF113" i="13"/>
  <c r="AE179" i="13"/>
  <c r="G179" i="13"/>
  <c r="I179" i="13" s="1"/>
  <c r="K179" i="13" s="1"/>
  <c r="M179" i="13" s="1"/>
  <c r="H127" i="13"/>
  <c r="J127" i="13" s="1"/>
  <c r="L127" i="13" s="1"/>
  <c r="AF127" i="13"/>
  <c r="H109" i="13"/>
  <c r="J109" i="13" s="1"/>
  <c r="L109" i="13" s="1"/>
  <c r="AF109" i="13"/>
  <c r="AJ66" i="13"/>
  <c r="L66" i="13"/>
  <c r="H39" i="13"/>
  <c r="J39" i="13" s="1"/>
  <c r="L39" i="13" s="1"/>
  <c r="AF39" i="13"/>
  <c r="G158" i="13"/>
  <c r="I158" i="13" s="1"/>
  <c r="K158" i="13" s="1"/>
  <c r="M158" i="13" s="1"/>
  <c r="AE158" i="13"/>
  <c r="AF123" i="13"/>
  <c r="H123" i="13"/>
  <c r="J123" i="13" s="1"/>
  <c r="L123" i="13" s="1"/>
  <c r="H152" i="13"/>
  <c r="J152" i="13" s="1"/>
  <c r="L152" i="13" s="1"/>
  <c r="AF152" i="13"/>
  <c r="AE116" i="13"/>
  <c r="G116" i="13"/>
  <c r="I116" i="13" s="1"/>
  <c r="K116" i="13" s="1"/>
  <c r="M116" i="13" s="1"/>
  <c r="AF106" i="13"/>
  <c r="H106" i="13"/>
  <c r="J106" i="13" s="1"/>
  <c r="L106" i="13" s="1"/>
  <c r="G18" i="13"/>
  <c r="I18" i="13" s="1"/>
  <c r="K18" i="13" s="1"/>
  <c r="M18" i="13" s="1"/>
  <c r="AE18" i="13"/>
  <c r="AE188" i="13"/>
  <c r="G188" i="13"/>
  <c r="I188" i="13" s="1"/>
  <c r="K188" i="13" s="1"/>
  <c r="M188" i="13" s="1"/>
  <c r="AE152" i="13"/>
  <c r="G152" i="13"/>
  <c r="I152" i="13" s="1"/>
  <c r="K152" i="13" s="1"/>
  <c r="M152" i="13" s="1"/>
  <c r="AE208" i="13"/>
  <c r="G208" i="13"/>
  <c r="I208" i="13" s="1"/>
  <c r="K208" i="13" s="1"/>
  <c r="M208" i="13" s="1"/>
  <c r="H199" i="13"/>
  <c r="J199" i="13" s="1"/>
  <c r="L199" i="13" s="1"/>
  <c r="AF199" i="13"/>
  <c r="H112" i="13"/>
  <c r="J112" i="13" s="1"/>
  <c r="L112" i="13" s="1"/>
  <c r="AF112" i="13"/>
  <c r="G127" i="13"/>
  <c r="I127" i="13" s="1"/>
  <c r="K127" i="13" s="1"/>
  <c r="M127" i="13" s="1"/>
  <c r="AE127" i="13"/>
  <c r="AE130" i="13"/>
  <c r="G130" i="13"/>
  <c r="I130" i="13" s="1"/>
  <c r="K130" i="13" s="1"/>
  <c r="M130" i="13" s="1"/>
  <c r="H60" i="13"/>
  <c r="J60" i="13" s="1"/>
  <c r="L60" i="13" s="1"/>
  <c r="AF60" i="13"/>
  <c r="H189" i="13"/>
  <c r="J189" i="13" s="1"/>
  <c r="L189" i="13" s="1"/>
  <c r="AF189" i="13"/>
  <c r="AF55" i="13"/>
  <c r="H55" i="13"/>
  <c r="J55" i="13" s="1"/>
  <c r="L55" i="13" s="1"/>
  <c r="G124" i="13"/>
  <c r="I124" i="13" s="1"/>
  <c r="K124" i="13" s="1"/>
  <c r="M124" i="13" s="1"/>
  <c r="AE124" i="13"/>
  <c r="AF126" i="13"/>
  <c r="H126" i="13"/>
  <c r="J126" i="13" s="1"/>
  <c r="L126" i="13" s="1"/>
  <c r="AE43" i="13"/>
  <c r="G43" i="13"/>
  <c r="I43" i="13" s="1"/>
  <c r="K43" i="13" s="1"/>
  <c r="M43" i="13" s="1"/>
  <c r="G51" i="13"/>
  <c r="I51" i="13" s="1"/>
  <c r="K51" i="13" s="1"/>
  <c r="M51" i="13" s="1"/>
  <c r="AE51" i="13"/>
  <c r="H195" i="13"/>
  <c r="J195" i="13" s="1"/>
  <c r="L195" i="13" s="1"/>
  <c r="AF195" i="13"/>
  <c r="AF173" i="13"/>
  <c r="H173" i="13"/>
  <c r="J173" i="13" s="1"/>
  <c r="L173" i="13" s="1"/>
  <c r="H43" i="13"/>
  <c r="J43" i="13" s="1"/>
  <c r="L43" i="13" s="1"/>
  <c r="AF43" i="13"/>
  <c r="H201" i="13"/>
  <c r="J201" i="13" s="1"/>
  <c r="L201" i="13" s="1"/>
  <c r="AF201" i="13"/>
  <c r="G211" i="13"/>
  <c r="I211" i="13" s="1"/>
  <c r="K211" i="13" s="1"/>
  <c r="M211" i="13" s="1"/>
  <c r="AE211" i="13"/>
  <c r="G137" i="13"/>
  <c r="I137" i="13" s="1"/>
  <c r="K137" i="13" s="1"/>
  <c r="M137" i="13" s="1"/>
  <c r="AE137" i="13"/>
  <c r="AF166" i="13"/>
  <c r="H166" i="13"/>
  <c r="J166" i="13" s="1"/>
  <c r="L166" i="13" s="1"/>
  <c r="H130" i="13"/>
  <c r="J130" i="13" s="1"/>
  <c r="L130" i="13" s="1"/>
  <c r="AF130" i="13"/>
  <c r="H135" i="13"/>
  <c r="J135" i="13" s="1"/>
  <c r="L135" i="13" s="1"/>
  <c r="AF135" i="13"/>
  <c r="G113" i="13"/>
  <c r="I113" i="13" s="1"/>
  <c r="K113" i="13" s="1"/>
  <c r="M113" i="13" s="1"/>
  <c r="AE113" i="13"/>
  <c r="G136" i="13"/>
  <c r="I136" i="13" s="1"/>
  <c r="K136" i="13" s="1"/>
  <c r="M136" i="13" s="1"/>
  <c r="AE136" i="13"/>
  <c r="H188" i="13"/>
  <c r="J188" i="13" s="1"/>
  <c r="L188" i="13" s="1"/>
  <c r="AF188" i="13"/>
  <c r="AF32" i="13"/>
  <c r="H32" i="13"/>
  <c r="J32" i="13" s="1"/>
  <c r="L32" i="13" s="1"/>
  <c r="AE180" i="13"/>
  <c r="G180" i="13"/>
  <c r="I180" i="13" s="1"/>
  <c r="K180" i="13" s="1"/>
  <c r="M180" i="13" s="1"/>
  <c r="H167" i="13"/>
  <c r="J167" i="13" s="1"/>
  <c r="L167" i="13" s="1"/>
  <c r="AF167" i="13"/>
  <c r="AE110" i="13"/>
  <c r="G110" i="13"/>
  <c r="I110" i="13" s="1"/>
  <c r="K110" i="13" s="1"/>
  <c r="M110" i="13" s="1"/>
  <c r="AF218" i="13"/>
  <c r="H218" i="13"/>
  <c r="J218" i="13" s="1"/>
  <c r="L218" i="13" s="1"/>
  <c r="AE23" i="13"/>
  <c r="G23" i="13"/>
  <c r="I23" i="13" s="1"/>
  <c r="K23" i="13" s="1"/>
  <c r="M23" i="13" s="1"/>
  <c r="H165" i="13"/>
  <c r="J165" i="13" s="1"/>
  <c r="L165" i="13" s="1"/>
  <c r="AF165" i="13"/>
  <c r="AE143" i="13"/>
  <c r="G143" i="13"/>
  <c r="I143" i="13" s="1"/>
  <c r="K143" i="13" s="1"/>
  <c r="M143" i="13" s="1"/>
  <c r="H142" i="13"/>
  <c r="J142" i="13" s="1"/>
  <c r="L142" i="13" s="1"/>
  <c r="AF142" i="13"/>
  <c r="AJ88" i="13"/>
  <c r="L88" i="13"/>
  <c r="AE205" i="13"/>
  <c r="G205" i="13"/>
  <c r="I205" i="13" s="1"/>
  <c r="K205" i="13" s="1"/>
  <c r="M205" i="13" s="1"/>
  <c r="AJ96" i="13"/>
  <c r="L96" i="13"/>
  <c r="G10" i="13"/>
  <c r="I10" i="13" s="1"/>
  <c r="K10" i="13" s="1"/>
  <c r="M10" i="13" s="1"/>
  <c r="AE10" i="13"/>
  <c r="AE209" i="13"/>
  <c r="G209" i="13"/>
  <c r="I209" i="13" s="1"/>
  <c r="K209" i="13" s="1"/>
  <c r="M209" i="13" s="1"/>
  <c r="AE40" i="13"/>
  <c r="G40" i="13"/>
  <c r="I40" i="13" s="1"/>
  <c r="K40" i="13" s="1"/>
  <c r="M40" i="13" s="1"/>
  <c r="G201" i="13"/>
  <c r="I201" i="13" s="1"/>
  <c r="K201" i="13" s="1"/>
  <c r="M201" i="13" s="1"/>
  <c r="AE201" i="13"/>
  <c r="AF58" i="13"/>
  <c r="H58" i="13"/>
  <c r="J58" i="13" s="1"/>
  <c r="L58" i="13" s="1"/>
  <c r="AK95" i="13"/>
  <c r="M95" i="13"/>
  <c r="G119" i="13"/>
  <c r="I119" i="13" s="1"/>
  <c r="K119" i="13" s="1"/>
  <c r="M119" i="13" s="1"/>
  <c r="AE119" i="13"/>
  <c r="G49" i="13"/>
  <c r="I49" i="13" s="1"/>
  <c r="K49" i="13" s="1"/>
  <c r="M49" i="13" s="1"/>
  <c r="AE49" i="13"/>
  <c r="AK88" i="13"/>
  <c r="M88" i="13"/>
  <c r="G50" i="13"/>
  <c r="I50" i="13" s="1"/>
  <c r="K50" i="13" s="1"/>
  <c r="M50" i="13" s="1"/>
  <c r="AE50" i="13"/>
  <c r="AF38" i="13"/>
  <c r="H38" i="13"/>
  <c r="J38" i="13" s="1"/>
  <c r="L38" i="13" s="1"/>
  <c r="AF208" i="13"/>
  <c r="H208" i="13"/>
  <c r="J208" i="13" s="1"/>
  <c r="L208" i="13" s="1"/>
  <c r="AE173" i="13"/>
  <c r="G173" i="13"/>
  <c r="I173" i="13" s="1"/>
  <c r="K173" i="13" s="1"/>
  <c r="M173" i="13" s="1"/>
  <c r="AF171" i="13"/>
  <c r="H171" i="13"/>
  <c r="J171" i="13" s="1"/>
  <c r="L171" i="13" s="1"/>
  <c r="H115" i="13"/>
  <c r="J115" i="13" s="1"/>
  <c r="L115" i="13" s="1"/>
  <c r="AF115" i="13"/>
  <c r="AE55" i="13"/>
  <c r="G55" i="13"/>
  <c r="I55" i="13" s="1"/>
  <c r="K55" i="13" s="1"/>
  <c r="M55" i="13" s="1"/>
  <c r="AF13" i="13"/>
  <c r="H13" i="13"/>
  <c r="J13" i="13" s="1"/>
  <c r="L13" i="13" s="1"/>
  <c r="H27" i="13"/>
  <c r="J27" i="13" s="1"/>
  <c r="L27" i="13" s="1"/>
  <c r="AF27" i="13"/>
  <c r="AE160" i="13"/>
  <c r="G160" i="13"/>
  <c r="I160" i="13" s="1"/>
  <c r="K160" i="13" s="1"/>
  <c r="M160" i="13" s="1"/>
  <c r="H119" i="13"/>
  <c r="J119" i="13" s="1"/>
  <c r="L119" i="13" s="1"/>
  <c r="AF119" i="13"/>
  <c r="AF182" i="13"/>
  <c r="H182" i="13"/>
  <c r="J182" i="13" s="1"/>
  <c r="L182" i="13" s="1"/>
  <c r="AF30" i="13"/>
  <c r="H30" i="13"/>
  <c r="J30" i="13" s="1"/>
  <c r="L30" i="13" s="1"/>
  <c r="G112" i="13"/>
  <c r="I112" i="13" s="1"/>
  <c r="K112" i="13" s="1"/>
  <c r="M112" i="13" s="1"/>
  <c r="AE112" i="13"/>
  <c r="H118" i="13"/>
  <c r="J118" i="13" s="1"/>
  <c r="L118" i="13" s="1"/>
  <c r="AF118" i="13"/>
  <c r="H147" i="13"/>
  <c r="J147" i="13" s="1"/>
  <c r="L147" i="13" s="1"/>
  <c r="AF147" i="13"/>
  <c r="H156" i="13"/>
  <c r="J156" i="13" s="1"/>
  <c r="L156" i="13" s="1"/>
  <c r="AF156" i="13"/>
  <c r="AE45" i="13"/>
  <c r="G45" i="13"/>
  <c r="I45" i="13" s="1"/>
  <c r="K45" i="13" s="1"/>
  <c r="M45" i="13" s="1"/>
  <c r="AE147" i="13"/>
  <c r="G147" i="13"/>
  <c r="I147" i="13" s="1"/>
  <c r="K147" i="13" s="1"/>
  <c r="M147" i="13" s="1"/>
  <c r="L184" i="13"/>
  <c r="AJ184" i="13"/>
  <c r="AE118" i="13"/>
  <c r="G118" i="13"/>
  <c r="I118" i="13" s="1"/>
  <c r="K118" i="13" s="1"/>
  <c r="M118" i="13" s="1"/>
  <c r="AF108" i="13"/>
  <c r="H108" i="13"/>
  <c r="J108" i="13" s="1"/>
  <c r="L108" i="13" s="1"/>
  <c r="AE149" i="13"/>
  <c r="G149" i="13"/>
  <c r="I149" i="13" s="1"/>
  <c r="K149" i="13" s="1"/>
  <c r="M149" i="13" s="1"/>
  <c r="AE28" i="13"/>
  <c r="G28" i="13"/>
  <c r="I28" i="13" s="1"/>
  <c r="K28" i="13" s="1"/>
  <c r="M28" i="13" s="1"/>
  <c r="AE146" i="13"/>
  <c r="G146" i="13"/>
  <c r="I146" i="13" s="1"/>
  <c r="K146" i="13" s="1"/>
  <c r="M146" i="13" s="1"/>
  <c r="H181" i="13"/>
  <c r="J181" i="13" s="1"/>
  <c r="L181" i="13" s="1"/>
  <c r="AF181" i="13"/>
  <c r="AE62" i="13"/>
  <c r="G62" i="13"/>
  <c r="I62" i="13" s="1"/>
  <c r="K62" i="13" s="1"/>
  <c r="M62" i="13" s="1"/>
  <c r="H187" i="13"/>
  <c r="J187" i="13" s="1"/>
  <c r="L187" i="13" s="1"/>
  <c r="AF187" i="13"/>
  <c r="AE30" i="13"/>
  <c r="G30" i="13"/>
  <c r="I30" i="13" s="1"/>
  <c r="K30" i="13" s="1"/>
  <c r="M30" i="13" s="1"/>
  <c r="H160" i="13"/>
  <c r="J160" i="13" s="1"/>
  <c r="L160" i="13" s="1"/>
  <c r="AF160" i="13"/>
  <c r="G177" i="13"/>
  <c r="I177" i="13" s="1"/>
  <c r="K177" i="13" s="1"/>
  <c r="M177" i="13" s="1"/>
  <c r="AE177" i="13"/>
  <c r="AE200" i="13"/>
  <c r="G200" i="13"/>
  <c r="I200" i="13" s="1"/>
  <c r="K200" i="13" s="1"/>
  <c r="M200" i="13" s="1"/>
  <c r="AE115" i="13"/>
  <c r="G115" i="13"/>
  <c r="I115" i="13" s="1"/>
  <c r="K115" i="13" s="1"/>
  <c r="M115" i="13" s="1"/>
  <c r="H185" i="13"/>
  <c r="J185" i="13" s="1"/>
  <c r="L185" i="13" s="1"/>
  <c r="AF185" i="13"/>
  <c r="AE199" i="13"/>
  <c r="G199" i="13"/>
  <c r="I199" i="13" s="1"/>
  <c r="K199" i="13" s="1"/>
  <c r="M199" i="13" s="1"/>
  <c r="AE161" i="13"/>
  <c r="G161" i="13"/>
  <c r="I161" i="13" s="1"/>
  <c r="K161" i="13" s="1"/>
  <c r="M161" i="13" s="1"/>
  <c r="AF149" i="13"/>
  <c r="H149" i="13"/>
  <c r="J149" i="13" s="1"/>
  <c r="L149" i="13" s="1"/>
  <c r="AE145" i="13"/>
  <c r="G145" i="13"/>
  <c r="I145" i="13" s="1"/>
  <c r="K145" i="13" s="1"/>
  <c r="M145" i="13" s="1"/>
  <c r="AF10" i="13"/>
  <c r="H10" i="13"/>
  <c r="J10" i="13" s="1"/>
  <c r="L10" i="13" s="1"/>
  <c r="AF132" i="13"/>
  <c r="H132" i="13"/>
  <c r="J132" i="13" s="1"/>
  <c r="L132" i="13" s="1"/>
  <c r="AF128" i="13"/>
  <c r="H128" i="13"/>
  <c r="J128" i="13" s="1"/>
  <c r="L128" i="13" s="1"/>
  <c r="H46" i="13"/>
  <c r="J46" i="13" s="1"/>
  <c r="L46" i="13" s="1"/>
  <c r="AF46" i="13"/>
  <c r="AF179" i="13"/>
  <c r="H179" i="13"/>
  <c r="J179" i="13" s="1"/>
  <c r="L179" i="13" s="1"/>
  <c r="G103" i="13"/>
  <c r="I103" i="13" s="1"/>
  <c r="K103" i="13" s="1"/>
  <c r="M103" i="13" s="1"/>
  <c r="AE103" i="13"/>
  <c r="AF203" i="13"/>
  <c r="H203" i="13"/>
  <c r="J203" i="13" s="1"/>
  <c r="L203" i="13" s="1"/>
  <c r="AE192" i="13"/>
  <c r="G192" i="13"/>
  <c r="I192" i="13" s="1"/>
  <c r="K192" i="13" s="1"/>
  <c r="M192" i="13" s="1"/>
  <c r="AE56" i="13"/>
  <c r="G56" i="13"/>
  <c r="I56" i="13" s="1"/>
  <c r="K56" i="13" s="1"/>
  <c r="M56" i="13" s="1"/>
  <c r="AF158" i="13"/>
  <c r="H158" i="13"/>
  <c r="J158" i="13" s="1"/>
  <c r="L158" i="13" s="1"/>
  <c r="H114" i="13"/>
  <c r="J114" i="13" s="1"/>
  <c r="L114" i="13" s="1"/>
  <c r="AF114" i="13"/>
  <c r="AE174" i="13"/>
  <c r="G174" i="13"/>
  <c r="I174" i="13" s="1"/>
  <c r="K174" i="13" s="1"/>
  <c r="M174" i="13" s="1"/>
  <c r="AI59" i="13"/>
  <c r="K59" i="13"/>
  <c r="M59" i="13" s="1"/>
  <c r="AF62" i="13"/>
  <c r="H62" i="13"/>
  <c r="J62" i="13" s="1"/>
  <c r="L62" i="13" s="1"/>
  <c r="H57" i="13"/>
  <c r="J57" i="13" s="1"/>
  <c r="L57" i="13" s="1"/>
  <c r="AF57" i="13"/>
  <c r="G162" i="13"/>
  <c r="I162" i="13" s="1"/>
  <c r="K162" i="13" s="1"/>
  <c r="M162" i="13" s="1"/>
  <c r="AE162" i="13"/>
  <c r="G172" i="13"/>
  <c r="I172" i="13" s="1"/>
  <c r="K172" i="13" s="1"/>
  <c r="M172" i="13" s="1"/>
  <c r="AE172" i="13"/>
  <c r="AE150" i="13"/>
  <c r="G150" i="13"/>
  <c r="I150" i="13" s="1"/>
  <c r="K150" i="13" s="1"/>
  <c r="M150" i="13" s="1"/>
  <c r="G148" i="13"/>
  <c r="I148" i="13" s="1"/>
  <c r="K148" i="13" s="1"/>
  <c r="M148" i="13" s="1"/>
  <c r="AE148" i="13"/>
  <c r="AF26" i="13"/>
  <c r="H26" i="13"/>
  <c r="J26" i="13" s="1"/>
  <c r="L26" i="13" s="1"/>
  <c r="H124" i="13"/>
  <c r="J124" i="13" s="1"/>
  <c r="L124" i="13" s="1"/>
  <c r="AF124" i="13"/>
  <c r="H24" i="13"/>
  <c r="J24" i="13" s="1"/>
  <c r="L24" i="13" s="1"/>
  <c r="AF24" i="13"/>
  <c r="AE53" i="13"/>
  <c r="G53" i="13"/>
  <c r="I53" i="13" s="1"/>
  <c r="K53" i="13" s="1"/>
  <c r="M53" i="13" s="1"/>
  <c r="G114" i="13"/>
  <c r="I114" i="13" s="1"/>
  <c r="K114" i="13" s="1"/>
  <c r="M114" i="13" s="1"/>
  <c r="AE114" i="13"/>
  <c r="AE32" i="13"/>
  <c r="G32" i="13"/>
  <c r="I32" i="13" s="1"/>
  <c r="K32" i="13" s="1"/>
  <c r="M32" i="13" s="1"/>
  <c r="G153" i="13"/>
  <c r="I153" i="13" s="1"/>
  <c r="K153" i="13" s="1"/>
  <c r="M153" i="13" s="1"/>
  <c r="AE153" i="13"/>
  <c r="G195" i="13"/>
  <c r="I195" i="13" s="1"/>
  <c r="K195" i="13" s="1"/>
  <c r="M195" i="13" s="1"/>
  <c r="AE195" i="13"/>
  <c r="AE166" i="13"/>
  <c r="G166" i="13"/>
  <c r="I166" i="13" s="1"/>
  <c r="K166" i="13" s="1"/>
  <c r="M166" i="13" s="1"/>
  <c r="G157" i="13"/>
  <c r="I157" i="13" s="1"/>
  <c r="K157" i="13" s="1"/>
  <c r="M157" i="13" s="1"/>
  <c r="AE157" i="13"/>
  <c r="AE206" i="13"/>
  <c r="G206" i="13"/>
  <c r="I206" i="13" s="1"/>
  <c r="K206" i="13" s="1"/>
  <c r="M206" i="13" s="1"/>
  <c r="G26" i="13"/>
  <c r="I26" i="13" s="1"/>
  <c r="K26" i="13" s="1"/>
  <c r="M26" i="13" s="1"/>
  <c r="AE26" i="13"/>
  <c r="AE187" i="13"/>
  <c r="G187" i="13"/>
  <c r="I187" i="13" s="1"/>
  <c r="K187" i="13" s="1"/>
  <c r="M187" i="13" s="1"/>
  <c r="G212" i="13"/>
  <c r="I212" i="13" s="1"/>
  <c r="K212" i="13" s="1"/>
  <c r="M212" i="13" s="1"/>
  <c r="AE212" i="13"/>
  <c r="AF169" i="13"/>
  <c r="H169" i="13"/>
  <c r="J169" i="13" s="1"/>
  <c r="L169" i="13" s="1"/>
  <c r="AF103" i="13"/>
  <c r="H103" i="13"/>
  <c r="J103" i="13" s="1"/>
  <c r="L103" i="13" s="1"/>
  <c r="AF146" i="13"/>
  <c r="H146" i="13"/>
  <c r="J146" i="13" s="1"/>
  <c r="L146" i="13" s="1"/>
  <c r="AE169" i="13"/>
  <c r="G169" i="13"/>
  <c r="I169" i="13" s="1"/>
  <c r="K169" i="13" s="1"/>
  <c r="M169" i="13" s="1"/>
  <c r="AF117" i="13"/>
  <c r="H117" i="13"/>
  <c r="J117" i="13" s="1"/>
  <c r="L117" i="13" s="1"/>
  <c r="AE165" i="13"/>
  <c r="G165" i="13"/>
  <c r="I165" i="13" s="1"/>
  <c r="K165" i="13" s="1"/>
  <c r="M165" i="13" s="1"/>
  <c r="G46" i="13"/>
  <c r="I46" i="13" s="1"/>
  <c r="K46" i="13" s="1"/>
  <c r="M46" i="13" s="1"/>
  <c r="AE46" i="13"/>
  <c r="H212" i="13"/>
  <c r="J212" i="13" s="1"/>
  <c r="L212" i="13" s="1"/>
  <c r="AF212" i="13"/>
  <c r="AE109" i="13"/>
  <c r="G109" i="13"/>
  <c r="I109" i="13" s="1"/>
  <c r="K109" i="13" s="1"/>
  <c r="M109" i="13" s="1"/>
  <c r="H53" i="13"/>
  <c r="J53" i="13" s="1"/>
  <c r="L53" i="13" s="1"/>
  <c r="AF53" i="13"/>
  <c r="AE207" i="13"/>
  <c r="G207" i="13"/>
  <c r="I207" i="13" s="1"/>
  <c r="K207" i="13" s="1"/>
  <c r="M207" i="13" s="1"/>
  <c r="H137" i="13"/>
  <c r="J137" i="13" s="1"/>
  <c r="L137" i="13" s="1"/>
  <c r="AF137" i="13"/>
  <c r="H161" i="13"/>
  <c r="J161" i="13" s="1"/>
  <c r="L161" i="13" s="1"/>
  <c r="AF161" i="13"/>
  <c r="G183" i="13"/>
  <c r="I183" i="13" s="1"/>
  <c r="K183" i="13" s="1"/>
  <c r="M183" i="13" s="1"/>
  <c r="AE183" i="13"/>
  <c r="L95" i="13"/>
  <c r="AJ95" i="13"/>
  <c r="AF209" i="13"/>
  <c r="H209" i="13"/>
  <c r="J209" i="13" s="1"/>
  <c r="L209" i="13" s="1"/>
  <c r="G167" i="13"/>
  <c r="I167" i="13" s="1"/>
  <c r="K167" i="13" s="1"/>
  <c r="M167" i="13" s="1"/>
  <c r="AE167" i="13"/>
  <c r="G190" i="13"/>
  <c r="I190" i="13" s="1"/>
  <c r="K190" i="13" s="1"/>
  <c r="M190" i="13" s="1"/>
  <c r="AE190" i="13"/>
  <c r="AE132" i="13"/>
  <c r="G132" i="13"/>
  <c r="I132" i="13" s="1"/>
  <c r="K132" i="13" s="1"/>
  <c r="M132" i="13" s="1"/>
  <c r="AE182" i="13"/>
  <c r="G182" i="13"/>
  <c r="I182" i="13" s="1"/>
  <c r="K182" i="13" s="1"/>
  <c r="M182" i="13" s="1"/>
  <c r="AF183" i="13"/>
  <c r="H183" i="13"/>
  <c r="J183" i="13" s="1"/>
  <c r="L183" i="13" s="1"/>
  <c r="AE171" i="13"/>
  <c r="G171" i="13"/>
  <c r="I171" i="13" s="1"/>
  <c r="K171" i="13" s="1"/>
  <c r="M171" i="13" s="1"/>
  <c r="AE189" i="13"/>
  <c r="G189" i="13"/>
  <c r="I189" i="13" s="1"/>
  <c r="K189" i="13" s="1"/>
  <c r="M189" i="13" s="1"/>
  <c r="AF190" i="13"/>
  <c r="H190" i="13"/>
  <c r="J190" i="13" s="1"/>
  <c r="L190" i="13" s="1"/>
  <c r="AF148" i="13"/>
  <c r="H148" i="13"/>
  <c r="J148" i="13" s="1"/>
  <c r="L148" i="13" s="1"/>
  <c r="AF206" i="13"/>
  <c r="H206" i="13"/>
  <c r="J206" i="13" s="1"/>
  <c r="L206" i="13" s="1"/>
  <c r="H50" i="13"/>
  <c r="J50" i="13" s="1"/>
  <c r="L50" i="13" s="1"/>
  <c r="AF50" i="13"/>
  <c r="H51" i="13"/>
  <c r="J51" i="13" s="1"/>
  <c r="L51" i="13" s="1"/>
  <c r="AF51" i="13"/>
  <c r="H133" i="13"/>
  <c r="J133" i="13" s="1"/>
  <c r="L133" i="13" s="1"/>
  <c r="AF133" i="13"/>
  <c r="G215" i="13"/>
  <c r="I215" i="13" s="1"/>
  <c r="K215" i="13" s="1"/>
  <c r="M215" i="13" s="1"/>
  <c r="AE215" i="13"/>
  <c r="G122" i="13"/>
  <c r="I122" i="13" s="1"/>
  <c r="K122" i="13" s="1"/>
  <c r="M122" i="13" s="1"/>
  <c r="AE122" i="13"/>
  <c r="G133" i="13"/>
  <c r="I133" i="13" s="1"/>
  <c r="K133" i="13" s="1"/>
  <c r="M133" i="13" s="1"/>
  <c r="AE133" i="13"/>
  <c r="G13" i="13"/>
  <c r="I13" i="13" s="1"/>
  <c r="K13" i="13" s="1"/>
  <c r="M13" i="13" s="1"/>
  <c r="AE13" i="13"/>
  <c r="AE24" i="13"/>
  <c r="G24" i="13"/>
  <c r="I24" i="13" s="1"/>
  <c r="K24" i="13" s="1"/>
  <c r="M24" i="13" s="1"/>
  <c r="AF207" i="13"/>
  <c r="H207" i="13"/>
  <c r="J207" i="13" s="1"/>
  <c r="L207" i="13" s="1"/>
  <c r="AE58" i="13"/>
  <c r="G58" i="13"/>
  <c r="I58" i="13" s="1"/>
  <c r="K58" i="13" s="1"/>
  <c r="M58" i="13" s="1"/>
  <c r="AF101" i="13"/>
  <c r="H101" i="13"/>
  <c r="J101" i="13" s="1"/>
  <c r="L101" i="13" s="1"/>
  <c r="G47" i="13"/>
  <c r="I47" i="13" s="1"/>
  <c r="K47" i="13" s="1"/>
  <c r="M47" i="13" s="1"/>
  <c r="AE47" i="13"/>
  <c r="G29" i="13"/>
  <c r="I29" i="13" s="1"/>
  <c r="K29" i="13" s="1"/>
  <c r="M29" i="13" s="1"/>
  <c r="AE29" i="13"/>
  <c r="H177" i="13"/>
  <c r="J177" i="13" s="1"/>
  <c r="L177" i="13" s="1"/>
  <c r="AF177" i="13"/>
  <c r="AF131" i="13"/>
  <c r="H131" i="13"/>
  <c r="J131" i="13" s="1"/>
  <c r="L131" i="13" s="1"/>
  <c r="AE202" i="13"/>
  <c r="G202" i="13"/>
  <c r="I202" i="13" s="1"/>
  <c r="K202" i="13" s="1"/>
  <c r="M202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<sst xmlns="http://schemas.openxmlformats.org/spreadsheetml/2006/main" count="11345" uniqueCount="1076">
  <si>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</si>
  <si>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</si>
  <si>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</si>
  <si>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</si>
  <si>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</si>
  <si>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</si>
  <si>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</si>
  <si>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</si>
  <si>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</si>
  <si>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</si>
  <si>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</si>
  <si>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</si>
  <si>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</si>
  <si>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</si>
  <si>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</si>
  <si>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</si>
  <si>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</si>
  <si>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</si>
  <si>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</si>
  <si>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</si>
  <si>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</si>
  <si>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</si>
  <si>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</si>
  <si>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</si>
  <si>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</si>
  <si>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</si>
  <si>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</si>
  <si>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</si>
  <si>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</si>
  <si>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</si>
  <si>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</si>
  <si>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</si>
  <si>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</si>
  <si>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</si>
  <si>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</si>
  <si>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</si>
  <si>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</si>
  <si>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</si>
  <si>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</si>
  <si>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</si>
  <si>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</si>
  <si>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</si>
  <si>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</si>
  <si>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</si>
  <si>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</si>
  <si>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</si>
  <si>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</si>
  <si>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</si>
  <si>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</si>
  <si>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</si>
  <si>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</si>
  <si>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</si>
  <si>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</si>
  <si>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</si>
  <si>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</si>
  <si>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</si>
  <si>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</si>
  <si>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</si>
  <si>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</si>
  <si>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</si>
  <si>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</si>
  <si>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</si>
  <si>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</si>
  <si>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</si>
  <si>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</si>
  <si>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</si>
  <si>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</si>
  <si>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</si>
  <si>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</si>
  <si>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</si>
  <si>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</si>
  <si>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</si>
  <si>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</si>
  <si>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</si>
  <si>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</si>
  <si>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</si>
  <si>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</si>
  <si>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</si>
  <si>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</si>
  <si>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</si>
  <si>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</si>
  <si>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</si>
  <si>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</si>
  <si>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</si>
  <si>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</si>
  <si>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</si>
  <si>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</si>
  <si>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</si>
  <si>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</si>
  <si>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</si>
  <si>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</si>
  <si>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</si>
  <si>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</si>
  <si>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</si>
  <si>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</si>
  <si>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</si>
  <si>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</si>
  <si>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</si>
  <si>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</si>
  <si>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</si>
  <si>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</si>
  <si>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</si>
  <si>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</si>
  <si>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</si>
  <si>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</si>
  <si>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</si>
  <si>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</si>
  <si>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</si>
  <si>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</si>
  <si>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</si>
  <si>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</si>
  <si>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</si>
  <si>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</si>
  <si>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</si>
  <si>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</si>
  <si>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</si>
  <si>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</si>
  <si>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</si>
  <si>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</si>
  <si>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</si>
  <si>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</si>
  <si>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</si>
  <si>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</si>
  <si>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</si>
  <si>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</si>
  <si>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</si>
  <si>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</si>
  <si>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</si>
  <si>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</si>
  <si>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</si>
  <si>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</si>
  <si>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</si>
  <si>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</si>
  <si>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</si>
  <si>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</si>
  <si>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</si>
  <si>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</si>
  <si>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</si>
  <si>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</si>
  <si>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</si>
  <si>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</si>
  <si>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</si>
  <si>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</si>
  <si>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</si>
  <si>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</si>
  <si>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</si>
  <si>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</si>
  <si>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</si>
  <si>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</si>
  <si>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</si>
  <si>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</si>
  <si>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</si>
  <si>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</si>
  <si>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</si>
  <si>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</si>
  <si>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</si>
  <si>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</si>
  <si>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</si>
  <si>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</si>
  <si>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</si>
  <si>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</si>
  <si>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</si>
  <si>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</si>
  <si>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</si>
  <si>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</si>
  <si>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</si>
  <si>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</si>
  <si>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</si>
  <si>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</si>
  <si>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</si>
  <si>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</si>
  <si>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</si>
  <si>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</si>
  <si>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</si>
  <si>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</si>
  <si>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</si>
  <si>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</si>
  <si>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</si>
  <si>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</si>
  <si>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</si>
  <si>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</si>
  <si>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</si>
  <si>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</si>
  <si>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</si>
  <si>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</si>
  <si>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</si>
  <si>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</si>
  <si>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</si>
  <si>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</si>
  <si>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</si>
  <si>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</si>
  <si>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</si>
  <si>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</si>
  <si>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</si>
  <si>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</si>
  <si>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</si>
  <si>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</si>
  <si>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</si>
  <si>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</si>
  <si>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</si>
  <si>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</si>
  <si>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</si>
  <si>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</si>
  <si>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</si>
  <si>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</si>
  <si>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</si>
  <si>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</si>
  <si>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</si>
  <si>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</si>
  <si>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</si>
  <si>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</si>
  <si>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</si>
  <si>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</si>
  <si>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</si>
  <si>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</si>
  <si>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</si>
  <si>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</si>
  <si>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</si>
  <si>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</si>
  <si>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</si>
  <si>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</si>
  <si>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</si>
  <si>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</si>
  <si>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</si>
  <si>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</si>
  <si>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</si>
  <si>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</si>
  <si>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</si>
  <si>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</si>
  <si>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</si>
  <si>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</si>
  <si>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</si>
  <si>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</si>
  <si>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</si>
  <si>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</si>
  <si>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</si>
  <si>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</si>
  <si>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</si>
  <si>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</si>
  <si>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</si>
  <si>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</si>
  <si>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</si>
  <si>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</si>
  <si>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</si>
  <si>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</si>
  <si>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</si>
  <si>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</si>
  <si>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</si>
  <si>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</si>
  <si>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</si>
  <si>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</si>
  <si>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</si>
  <si>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</si>
  <si>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</si>
  <si>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</si>
  <si>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</si>
  <si>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</si>
  <si>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</si>
  <si>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</si>
  <si>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</si>
  <si>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</si>
  <si>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</si>
  <si>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</si>
  <si>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</si>
  <si>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</si>
  <si>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</si>
  <si>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</si>
  <si>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</si>
  <si>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</si>
  <si>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</si>
  <si>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</si>
  <si>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</si>
  <si>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</si>
  <si>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</si>
  <si>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</si>
  <si>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</si>
  <si>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</si>
  <si>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</si>
  <si>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</si>
  <si>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</si>
  <si>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</si>
  <si>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</si>
  <si>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</si>
  <si>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</si>
  <si>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</si>
  <si>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</si>
  <si>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</si>
  <si>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</si>
  <si>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</si>
  <si>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</si>
  <si>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</si>
  <si>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</si>
  <si>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</si>
  <si>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</si>
  <si>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</si>
  <si>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</si>
  <si>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</si>
  <si>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</si>
  <si>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</si>
  <si>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</si>
  <si>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</si>
  <si>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</si>
  <si>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</si>
  <si>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</si>
  <si>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</si>
  <si>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</si>
  <si>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</si>
  <si>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</si>
  <si>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</si>
  <si>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</si>
  <si>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</si>
  <si>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</si>
  <si>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</si>
  <si>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</si>
  <si>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</si>
  <si>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</si>
  <si>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</si>
  <si>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</si>
  <si>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</si>
  <si>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</si>
  <si>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</si>
  <si>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</si>
  <si>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</si>
  <si>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</si>
  <si>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</si>
  <si>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</si>
  <si>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</si>
  <si>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</si>
  <si>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</si>
  <si>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</si>
  <si>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</si>
  <si>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</si>
  <si>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</si>
  <si>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</si>
  <si>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</si>
  <si>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</si>
  <si>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</si>
  <si>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</si>
  <si>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</si>
  <si>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</si>
  <si>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</si>
  <si>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</si>
  <si>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</si>
  <si>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</si>
  <si>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</si>
  <si>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</si>
  <si>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</si>
  <si>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</si>
  <si>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</si>
  <si>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</si>
  <si>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</si>
  <si>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</si>
  <si>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</si>
  <si>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</si>
  <si>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</si>
  <si>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</si>
  <si>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</si>
  <si>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</si>
  <si>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</si>
  <si>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</si>
  <si>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</si>
  <si>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</si>
  <si>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</si>
  <si>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</si>
  <si>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</si>
  <si>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</si>
  <si>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</si>
  <si>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</si>
  <si>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</si>
  <si>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</si>
  <si>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</si>
  <si>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</si>
  <si>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</si>
  <si>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</si>
  <si>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</si>
  <si>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</si>
  <si>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</si>
  <si>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</si>
  <si>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</si>
  <si>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</si>
  <si>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</si>
  <si>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</si>
  <si>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</si>
  <si>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</si>
  <si>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</si>
  <si>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</si>
  <si>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</si>
  <si>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</si>
  <si>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</si>
  <si>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</si>
  <si>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</si>
  <si>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</si>
  <si>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</si>
  <si>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</si>
  <si>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</si>
  <si>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</si>
  <si>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</si>
  <si>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</si>
  <si>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</si>
  <si>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</si>
  <si>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</si>
  <si>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</si>
  <si>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</si>
  <si>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</si>
  <si>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</si>
  <si>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</si>
  <si>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</si>
  <si>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</si>
  <si>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</si>
  <si>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</si>
  <si>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</si>
  <si>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</si>
  <si>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</si>
  <si>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</si>
  <si>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</si>
  <si>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</si>
  <si>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</si>
  <si>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</si>
  <si>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</si>
  <si>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</si>
  <si>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</si>
  <si>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</si>
  <si>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</si>
  <si>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</si>
  <si>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</si>
  <si>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</si>
  <si>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</si>
  <si>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</si>
  <si>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</si>
  <si>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</si>
  <si>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</si>
  <si>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</si>
  <si>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</si>
  <si>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</si>
  <si>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</si>
  <si>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</si>
  <si>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</si>
  <si>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</si>
  <si>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</si>
  <si>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</si>
  <si>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</si>
  <si>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</si>
  <si>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</si>
  <si>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</si>
  <si>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</si>
  <si>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</si>
  <si>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</si>
  <si>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</si>
  <si>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</si>
  <si>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</si>
  <si>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</si>
  <si>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</si>
  <si>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</si>
  <si>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</si>
  <si>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</si>
  <si>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</si>
  <si>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</si>
  <si>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</si>
  <si>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</si>
  <si>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</si>
  <si>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</si>
  <si>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</si>
  <si>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</si>
  <si>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</si>
  <si>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</si>
  <si>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</si>
  <si>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</si>
  <si>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</si>
  <si>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</si>
  <si>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</si>
  <si>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</si>
  <si>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</si>
  <si>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</si>
  <si>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</si>
  <si>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</si>
  <si>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</si>
  <si>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</si>
  <si>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</si>
  <si>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</si>
  <si>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</si>
  <si>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</si>
  <si>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</si>
  <si>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</si>
  <si>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</si>
  <si>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</si>
  <si>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</si>
  <si>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</si>
  <si>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</si>
  <si>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</si>
  <si>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</si>
  <si>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</si>
  <si>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</si>
  <si>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</si>
  <si>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</si>
  <si>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</si>
  <si>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</si>
  <si>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</si>
  <si>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</si>
  <si>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</si>
  <si>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</si>
  <si>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</si>
  <si>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</si>
  <si>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</si>
  <si>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</si>
  <si>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</si>
  <si>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</si>
  <si>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</si>
  <si>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</si>
  <si>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</si>
  <si>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</si>
  <si>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</si>
  <si>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</si>
  <si>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</si>
  <si>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</si>
  <si>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</si>
  <si>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</si>
  <si>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</si>
  <si>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</si>
  <si>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</si>
  <si>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</si>
  <si>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</si>
  <si>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</si>
  <si>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</si>
  <si>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</si>
  <si>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</si>
  <si>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</si>
  <si>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</si>
  <si>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</si>
  <si>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</si>
  <si>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</si>
  <si>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</si>
  <si>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</si>
  <si>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</si>
  <si>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</si>
  <si>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</si>
  <si>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</si>
  <si>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</si>
  <si>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</si>
  <si>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</si>
  <si>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</si>
  <si>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</si>
  <si>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</si>
  <si>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</si>
  <si>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</si>
  <si>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</si>
  <si>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</si>
  <si>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</si>
  <si>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</si>
  <si>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</si>
  <si>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</si>
  <si>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</si>
  <si>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</si>
  <si>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</si>
  <si>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</si>
  <si>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</si>
  <si>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</si>
  <si>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</si>
  <si>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</si>
  <si>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</si>
  <si>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</si>
  <si>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</si>
  <si>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</si>
  <si>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</si>
  <si>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</si>
  <si>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</si>
  <si>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</si>
  <si>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</si>
  <si>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</si>
  <si>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</si>
  <si>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</si>
  <si>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</si>
  <si>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</si>
  <si>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</si>
  <si>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</si>
  <si>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</si>
  <si>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</si>
  <si>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</si>
  <si>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</si>
  <si>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</si>
  <si>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</si>
  <si>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</si>
  <si>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</si>
  <si>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</si>
  <si>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</si>
  <si>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</si>
  <si>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</si>
  <si>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</si>
  <si>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</si>
  <si>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</si>
  <si>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</si>
  <si>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</si>
  <si>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</si>
  <si>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</si>
  <si>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</si>
  <si>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</si>
  <si>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</si>
  <si>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</si>
  <si>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</si>
  <si>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</si>
  <si>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</si>
  <si>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</si>
  <si>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</si>
  <si>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</si>
  <si>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</si>
  <si>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</si>
  <si>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</si>
  <si>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</si>
  <si>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</si>
  <si>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</si>
  <si>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</si>
  <si>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</si>
  <si>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</si>
  <si>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</si>
  <si>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</si>
  <si>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</si>
  <si>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</si>
  <si>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</si>
  <si>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</si>
  <si>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</si>
  <si>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</si>
  <si>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</si>
  <si>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</si>
  <si>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</si>
  <si>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</si>
  <si>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</si>
  <si>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</si>
  <si>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</si>
  <si>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</si>
  <si>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</si>
  <si>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</si>
  <si>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</si>
  <si>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</si>
  <si>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</si>
  <si>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</si>
  <si>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</si>
  <si>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</si>
  <si>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</si>
  <si>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</si>
  <si>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</si>
  <si>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</si>
  <si>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</si>
  <si>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</si>
  <si>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</si>
  <si>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</si>
  <si>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</si>
  <si>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</si>
  <si>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</si>
  <si>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</si>
  <si>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</si>
  <si>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</si>
  <si>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</si>
  <si>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</si>
  <si>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</si>
  <si>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</si>
  <si>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</si>
  <si>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</si>
  <si>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</si>
  <si>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</si>
  <si>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</si>
  <si>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</si>
  <si>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</si>
  <si>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</si>
  <si>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</si>
  <si>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</si>
  <si>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</si>
  <si>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</si>
  <si>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</si>
  <si>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</si>
  <si>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</si>
  <si>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</si>
  <si>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</si>
  <si>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</si>
  <si>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</si>
  <si>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</si>
  <si>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</si>
  <si>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</si>
  <si>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</si>
  <si>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</si>
  <si>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</si>
  <si>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</si>
  <si>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</si>
  <si>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</si>
  <si>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</si>
  <si>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</si>
  <si>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</si>
  <si>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</si>
  <si>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</si>
  <si>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</si>
  <si>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</si>
  <si>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</si>
  <si>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</si>
  <si>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</si>
  <si>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</si>
  <si>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</si>
  <si>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</si>
  <si>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</si>
  <si>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</si>
  <si>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</si>
  <si>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</si>
  <si>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</si>
  <si>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</si>
  <si>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</si>
  <si>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</si>
  <si>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</si>
  <si>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</si>
  <si>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</si>
  <si>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</si>
  <si>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</si>
  <si>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</si>
  <si>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</si>
  <si>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</si>
  <si>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</si>
  <si>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</si>
  <si>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</si>
  <si>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</si>
  <si>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</si>
  <si>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</si>
  <si>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</si>
  <si>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</si>
  <si>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</si>
  <si>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</si>
  <si>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</si>
  <si>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</si>
  <si>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</si>
  <si>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</si>
  <si>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</si>
  <si>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</si>
  <si>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</si>
  <si>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</si>
  <si>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</si>
  <si>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</si>
  <si>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</si>
  <si>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</si>
  <si>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</si>
  <si>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</si>
  <si>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</si>
  <si>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</si>
  <si>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</si>
  <si>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</si>
  <si>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</si>
  <si>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</si>
  <si>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</si>
  <si>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</si>
  <si>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</si>
  <si>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</si>
  <si>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</si>
  <si>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</si>
  <si>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</si>
  <si>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</si>
  <si>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</si>
  <si>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</si>
  <si>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</si>
  <si>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</si>
  <si>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</si>
  <si>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</si>
  <si>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</si>
  <si>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</si>
  <si>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</si>
  <si>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</si>
  <si>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</si>
  <si>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</si>
  <si>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</si>
  <si>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</si>
  <si>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</si>
  <si>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</si>
  <si>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</si>
  <si>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</si>
  <si>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</si>
  <si>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</si>
  <si>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</si>
  <si>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</si>
  <si>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</si>
  <si>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</si>
  <si>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</si>
  <si>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</si>
  <si>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</si>
  <si>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</si>
  <si>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</si>
  <si>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</si>
  <si>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</si>
  <si>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</si>
  <si>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</si>
  <si>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</si>
  <si>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</si>
  <si>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</si>
  <si>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</si>
  <si>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</si>
  <si>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</si>
  <si>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</si>
  <si>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</si>
  <si>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</si>
  <si>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</si>
  <si>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</si>
  <si>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</si>
  <si>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</si>
  <si>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</si>
  <si>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</si>
  <si>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</si>
  <si>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</si>
  <si>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</si>
  <si>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</si>
  <si>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</si>
  <si>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</si>
  <si>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</si>
  <si>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</si>
  <si>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</si>
  <si>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</si>
  <si>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</si>
  <si>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</si>
  <si>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</si>
  <si>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</si>
  <si>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</si>
  <si>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</si>
  <si>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</si>
  <si>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</si>
  <si>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</si>
  <si>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</si>
  <si>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</si>
  <si>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</si>
  <si>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</si>
  <si>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</si>
  <si>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</si>
  <si>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</si>
  <si>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</si>
  <si>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</si>
  <si>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</si>
  <si>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</si>
  <si>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</si>
  <si>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</si>
  <si>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</si>
  <si>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</si>
  <si>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</si>
  <si>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</si>
  <si>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</si>
  <si>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</si>
  <si>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</si>
  <si>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</si>
  <si>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</si>
  <si>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</si>
  <si>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</si>
  <si>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</si>
  <si>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</si>
  <si>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</si>
  <si>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</si>
  <si>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</si>
  <si>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</si>
  <si>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</si>
  <si>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</si>
  <si>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</si>
  <si>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</si>
  <si>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</si>
  <si>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</si>
  <si>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</si>
  <si>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</si>
  <si>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</si>
  <si>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</si>
  <si>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</si>
  <si>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</si>
  <si>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</si>
  <si>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</si>
  <si>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</si>
  <si>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</si>
  <si>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</si>
  <si>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</si>
  <si>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</si>
  <si>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</si>
  <si>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</si>
  <si>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</si>
  <si>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</si>
  <si>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</si>
  <si>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</si>
  <si>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</si>
  <si>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</si>
  <si>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</si>
  <si>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</si>
  <si>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</si>
  <si>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</si>
  <si>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</si>
  <si>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</si>
  <si>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</si>
  <si>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</si>
  <si>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</si>
  <si>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</si>
  <si>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</si>
  <si>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</si>
  <si>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</si>
  <si>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</si>
  <si>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</si>
  <si>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</si>
  <si>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</si>
  <si>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</si>
  <si>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</si>
  <si>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</si>
  <si>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</si>
  <si>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</si>
  <si>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</si>
  <si>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</si>
  <si>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</si>
  <si>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</si>
  <si>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</si>
  <si>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</si>
  <si>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</si>
  <si>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</si>
  <si>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</si>
  <si>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</si>
  <si>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</si>
  <si>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</si>
  <si>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</si>
  <si>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</si>
  <si>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</si>
  <si>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</si>
  <si>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</si>
  <si>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</si>
  <si>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</si>
  <si>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</si>
  <si>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</si>
  <si>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</si>
  <si>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</si>
  <si>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</si>
  <si>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</si>
  <si>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</si>
  <si>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</si>
  <si>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</si>
  <si>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</si>
  <si>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</si>
  <si>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</si>
  <si>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</si>
  <si>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</si>
  <si>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</si>
  <si>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</si>
  <si>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</si>
  <si>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</si>
  <si>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</si>
  <si>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</si>
  <si>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</si>
  <si>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</si>
  <si>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</si>
  <si>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</si>
  <si>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</si>
  <si>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</si>
  <si>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</si>
  <si>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</si>
  <si>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</si>
  <si>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</si>
  <si>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</si>
  <si>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</si>
  <si>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</si>
  <si>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</si>
  <si>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</si>
  <si>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</si>
  <si>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</si>
  <si>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</si>
  <si>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</si>
  <si>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</si>
  <si>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</si>
  <si>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</si>
  <si>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</si>
  <si>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</si>
  <si>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</si>
  <si>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</si>
  <si>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</si>
  <si>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</si>
  <si>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</si>
  <si>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</si>
  <si>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</si>
  <si>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</si>
  <si>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</si>
  <si>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</si>
  <si>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</si>
  <si>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</si>
  <si>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</si>
  <si>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</si>
  <si>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</si>
  <si>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</si>
  <si>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</si>
  <si>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</si>
  <si>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</si>
  <si>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</si>
  <si>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</si>
  <si>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</si>
  <si>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</si>
  <si>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</si>
  <si>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</si>
  <si>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</si>
  <si>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</si>
  <si>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</si>
  <si>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</si>
  <si>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</si>
  <si>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</si>
  <si>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</si>
  <si>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</si>
  <si>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</si>
  <si>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</si>
  <si>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</si>
  <si>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</si>
  <si>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</si>
  <si>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</si>
  <si>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</si>
  <si>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</si>
  <si>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</si>
  <si>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</si>
  <si>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</si>
  <si>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</si>
  <si>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</si>
  <si>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</si>
  <si>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</si>
  <si>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</si>
  <si>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</si>
  <si>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</si>
  <si>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</si>
  <si>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</si>
  <si>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</si>
  <si>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</si>
  <si>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</si>
  <si>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</si>
  <si>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</si>
  <si>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</si>
  <si>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</si>
  <si>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</si>
  <si>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</si>
  <si>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</si>
  <si>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</si>
  <si>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</si>
  <si>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143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</si>
  <si>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</si>
  <si>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</si>
  <si>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</si>
  <si>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</si>
  <si>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</si>
  <si>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</si>
  <si>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</si>
  <si>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</si>
  <si>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</si>
  <si>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</si>
  <si>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</si>
  <si>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</si>
  <si>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</si>
  <si>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</si>
  <si>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</si>
  <si>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</si>
  <si>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</si>
  <si>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</si>
  <si>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</si>
  <si>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</si>
  <si>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</si>
  <si>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</si>
  <si>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</si>
  <si>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</si>
  <si>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</si>
  <si>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</si>
  <si>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</si>
  <si>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</si>
  <si>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</si>
  <si>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</si>
  <si>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</si>
  <si>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</si>
  <si>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</si>
  <si>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</si>
  <si>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</si>
  <si>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</si>
  <si>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</si>
  <si>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</si>
  <si>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</si>
  <si>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</si>
  <si>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</si>
  <si>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</si>
  <si>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</si>
  <si>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</si>
  <si>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Last Updated 10/28/2024</t>
  </si>
  <si>
    <t>Data2024</t>
  </si>
  <si>
    <t>PercIncr2025</t>
  </si>
  <si>
    <t>53088C</t>
  </si>
  <si>
    <t xml:space="preserve">E </t>
  </si>
  <si>
    <t>Policy &amp; Research Coordinator - Office of Police Conduct &amp; Review</t>
  </si>
  <si>
    <t>Added Policy &amp; Research Coordinator - Office of Police Conduct &amp; Review</t>
  </si>
  <si>
    <t>Last Updated 11/4/2024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</si>
</sst>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1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39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474"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vious%20Salary%20Schedules/CNR%202020%20Salary%20Schedule%20-%20POSTED%20-%201-25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9"/>
      <sheetName val="2-2-2020"/>
      <sheetName val="7-1-2020"/>
      <sheetName val="5-14-21"/>
      <sheetName val="7-1-2021"/>
      <sheetName val="Notes"/>
    </sheetNames>
    <sheetDataSet>
      <sheetData sheetId="0">
        <row r="7">
          <cell r="P7" t="str">
            <v>Job Code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  <cell r="Y7"/>
        </row>
        <row r="8">
          <cell r="C8" t="str">
            <v>00001C</v>
          </cell>
          <cell r="D8" t="str">
            <v>311 Operations Manager</v>
          </cell>
          <cell r="E8">
            <v>488</v>
          </cell>
          <cell r="F8">
            <v>10</v>
          </cell>
          <cell r="G8">
            <v>77116</v>
          </cell>
          <cell r="H8">
            <v>81174.080000000002</v>
          </cell>
          <cell r="I8">
            <v>85446.399999999994</v>
          </cell>
          <cell r="J8">
            <v>89943.360000000001</v>
          </cell>
          <cell r="K8">
            <v>92460.160000000003</v>
          </cell>
          <cell r="L8">
            <v>95051.839999999997</v>
          </cell>
          <cell r="M8">
            <v>97760</v>
          </cell>
          <cell r="P8" t="str">
            <v>00001C</v>
          </cell>
          <cell r="Q8" t="str">
            <v>311 Operations Manager</v>
          </cell>
          <cell r="R8">
            <v>77116</v>
          </cell>
          <cell r="S8">
            <v>81174.080000000002</v>
          </cell>
          <cell r="T8">
            <v>85446.399999999994</v>
          </cell>
          <cell r="U8">
            <v>89943.360000000001</v>
          </cell>
          <cell r="V8">
            <v>92460.160000000003</v>
          </cell>
          <cell r="W8">
            <v>95051.839999999997</v>
          </cell>
          <cell r="X8">
            <v>97760</v>
          </cell>
          <cell r="Y8"/>
        </row>
        <row r="9">
          <cell r="C9" t="str">
            <v>00017C</v>
          </cell>
          <cell r="D9" t="str">
            <v xml:space="preserve">911 Operations Manager </v>
          </cell>
          <cell r="E9">
            <v>485</v>
          </cell>
          <cell r="F9">
            <v>10</v>
          </cell>
          <cell r="G9">
            <v>77116</v>
          </cell>
          <cell r="H9">
            <v>81174.080000000002</v>
          </cell>
          <cell r="I9">
            <v>85446.399999999994</v>
          </cell>
          <cell r="J9">
            <v>89943.360000000001</v>
          </cell>
          <cell r="K9">
            <v>92460.160000000003</v>
          </cell>
          <cell r="L9">
            <v>95051.839999999997</v>
          </cell>
          <cell r="M9">
            <v>97760</v>
          </cell>
          <cell r="P9" t="str">
            <v>00017C</v>
          </cell>
          <cell r="Q9" t="str">
            <v xml:space="preserve">911 Operations Manager </v>
          </cell>
          <cell r="R9">
            <v>77116</v>
          </cell>
          <cell r="S9">
            <v>81174.080000000002</v>
          </cell>
          <cell r="T9">
            <v>85446.399999999994</v>
          </cell>
          <cell r="U9">
            <v>89943.360000000001</v>
          </cell>
          <cell r="V9">
            <v>92460.160000000003</v>
          </cell>
          <cell r="W9">
            <v>95051.839999999997</v>
          </cell>
          <cell r="X9">
            <v>97760</v>
          </cell>
          <cell r="Y9"/>
        </row>
        <row r="10">
          <cell r="C10" t="str">
            <v>09800C</v>
          </cell>
          <cell r="D10" t="str">
            <v>Account Maintenance Supervisor</v>
          </cell>
          <cell r="E10">
            <v>340</v>
          </cell>
          <cell r="F10">
            <v>7</v>
          </cell>
          <cell r="G10">
            <v>25.954999999999998</v>
          </cell>
          <cell r="H10">
            <v>27.321999999999999</v>
          </cell>
          <cell r="I10">
            <v>28.76</v>
          </cell>
          <cell r="J10">
            <v>30.274000000000001</v>
          </cell>
          <cell r="K10">
            <v>31.122</v>
          </cell>
          <cell r="L10">
            <v>31.992999999999999</v>
          </cell>
          <cell r="M10">
            <v>32.905000000000001</v>
          </cell>
          <cell r="P10" t="str">
            <v>09800C</v>
          </cell>
          <cell r="Q10" t="str">
            <v>Account Maintenance Supervisor</v>
          </cell>
          <cell r="R10">
            <v>25.954999999999998</v>
          </cell>
          <cell r="S10">
            <v>27.321999999999999</v>
          </cell>
          <cell r="T10">
            <v>28.76</v>
          </cell>
          <cell r="U10">
            <v>30.274000000000001</v>
          </cell>
          <cell r="V10">
            <v>31.122</v>
          </cell>
          <cell r="W10">
            <v>31.992999999999999</v>
          </cell>
          <cell r="X10">
            <v>32.905000000000001</v>
          </cell>
          <cell r="Y10"/>
        </row>
        <row r="11">
          <cell r="C11" t="str">
            <v>00221C</v>
          </cell>
          <cell r="D11" t="str">
            <v>Accountant Il  (Supervisory)</v>
          </cell>
          <cell r="E11">
            <v>425</v>
          </cell>
          <cell r="F11">
            <v>9</v>
          </cell>
          <cell r="G11">
            <v>68712.800000000003</v>
          </cell>
          <cell r="H11">
            <v>72327.839999999997</v>
          </cell>
          <cell r="I11">
            <v>76134.240000000005</v>
          </cell>
          <cell r="J11">
            <v>80142.399999999994</v>
          </cell>
          <cell r="K11">
            <v>82386.720000000001</v>
          </cell>
          <cell r="L11">
            <v>84693.440000000002</v>
          </cell>
          <cell r="M11">
            <v>87108.32</v>
          </cell>
          <cell r="P11" t="str">
            <v>00221C</v>
          </cell>
          <cell r="Q11" t="str">
            <v>Accountant Il  (Supervisory)</v>
          </cell>
          <cell r="R11">
            <v>68712.800000000003</v>
          </cell>
          <cell r="S11">
            <v>72327.839999999997</v>
          </cell>
          <cell r="T11">
            <v>76134.240000000005</v>
          </cell>
          <cell r="U11">
            <v>80142.399999999994</v>
          </cell>
          <cell r="V11">
            <v>82386.720000000001</v>
          </cell>
          <cell r="W11">
            <v>84693.440000000002</v>
          </cell>
          <cell r="X11">
            <v>87108.32</v>
          </cell>
          <cell r="Y11"/>
        </row>
        <row r="12">
          <cell r="C12" t="str">
            <v>00351C</v>
          </cell>
          <cell r="D12" t="str">
            <v>Administrative Analyst II Supervisory</v>
          </cell>
          <cell r="E12">
            <v>398</v>
          </cell>
          <cell r="F12">
            <v>8</v>
          </cell>
          <cell r="G12">
            <v>62986.559999999998</v>
          </cell>
          <cell r="H12">
            <v>65507.519999999997</v>
          </cell>
          <cell r="I12">
            <v>68126.240000000005</v>
          </cell>
          <cell r="J12">
            <v>70851.039999999994</v>
          </cell>
          <cell r="K12">
            <v>73686.080000000002</v>
          </cell>
          <cell r="L12">
            <v>76633.440000000002</v>
          </cell>
          <cell r="M12">
            <v>79697.279999999999</v>
          </cell>
          <cell r="P12" t="str">
            <v>00351C</v>
          </cell>
          <cell r="Q12" t="str">
            <v>Administrative Analyst II Supervisory</v>
          </cell>
          <cell r="R12">
            <v>62986.559999999998</v>
          </cell>
          <cell r="S12">
            <v>65507.519999999997</v>
          </cell>
          <cell r="T12">
            <v>68126.240000000005</v>
          </cell>
          <cell r="U12">
            <v>70851.039999999994</v>
          </cell>
          <cell r="V12">
            <v>73686.080000000002</v>
          </cell>
          <cell r="W12">
            <v>76633.440000000002</v>
          </cell>
          <cell r="X12">
            <v>79697.279999999999</v>
          </cell>
          <cell r="Y12"/>
        </row>
        <row r="13">
          <cell r="C13" t="str">
            <v>00361C</v>
          </cell>
          <cell r="D13" t="str">
            <v>Administrative Assistant to Police Administration</v>
          </cell>
          <cell r="E13">
            <v>358</v>
          </cell>
          <cell r="F13">
            <v>7</v>
          </cell>
          <cell r="G13">
            <v>27.859000000000002</v>
          </cell>
          <cell r="H13">
            <v>28.972999999999999</v>
          </cell>
          <cell r="I13">
            <v>30.132000000000001</v>
          </cell>
          <cell r="J13">
            <v>31.338000000000001</v>
          </cell>
          <cell r="K13">
            <v>32.591000000000001</v>
          </cell>
          <cell r="L13">
            <v>33.895000000000003</v>
          </cell>
          <cell r="M13">
            <v>35.250999999999998</v>
          </cell>
          <cell r="P13" t="str">
            <v>00361C</v>
          </cell>
          <cell r="Q13" t="str">
            <v>Administrative Assistant to Police Administration</v>
          </cell>
          <cell r="R13">
            <v>27.859000000000002</v>
          </cell>
          <cell r="S13">
            <v>28.972999999999999</v>
          </cell>
          <cell r="T13">
            <v>30.132000000000001</v>
          </cell>
          <cell r="U13">
            <v>31.338000000000001</v>
          </cell>
          <cell r="V13">
            <v>32.591000000000001</v>
          </cell>
          <cell r="W13">
            <v>33.895000000000003</v>
          </cell>
          <cell r="X13">
            <v>35.250999999999998</v>
          </cell>
          <cell r="Y13"/>
        </row>
        <row r="14">
          <cell r="C14" t="str">
            <v>00469C</v>
          </cell>
          <cell r="D14" t="str">
            <v>Aide to the Finance Officer</v>
          </cell>
          <cell r="E14">
            <v>393</v>
          </cell>
          <cell r="F14">
            <v>8</v>
          </cell>
          <cell r="G14">
            <v>61715.68</v>
          </cell>
          <cell r="H14">
            <v>65027.040000000001</v>
          </cell>
          <cell r="I14">
            <v>68477.759999999995</v>
          </cell>
          <cell r="J14">
            <v>73326.240000000005</v>
          </cell>
          <cell r="K14">
            <v>75379.199999999997</v>
          </cell>
          <cell r="L14">
            <v>77490.399999999994</v>
          </cell>
          <cell r="M14">
            <v>79699.360000000001</v>
          </cell>
          <cell r="P14" t="str">
            <v>00469C</v>
          </cell>
          <cell r="Q14" t="str">
            <v>Aide to the Finance Officer</v>
          </cell>
          <cell r="R14">
            <v>61715.68</v>
          </cell>
          <cell r="S14">
            <v>65027.040000000001</v>
          </cell>
          <cell r="T14">
            <v>68477.759999999995</v>
          </cell>
          <cell r="U14">
            <v>73326.240000000005</v>
          </cell>
          <cell r="V14">
            <v>75379.199999999997</v>
          </cell>
          <cell r="W14">
            <v>77490.399999999994</v>
          </cell>
          <cell r="X14">
            <v>79699.360000000001</v>
          </cell>
          <cell r="Y14"/>
        </row>
        <row r="15">
          <cell r="C15" t="str">
            <v>00590C</v>
          </cell>
          <cell r="D15" t="str">
            <v>Assistant Building Official</v>
          </cell>
          <cell r="E15">
            <v>583</v>
          </cell>
          <cell r="F15">
            <v>12</v>
          </cell>
          <cell r="G15">
            <v>99024.639999999999</v>
          </cell>
          <cell r="H15">
            <v>102984.96000000001</v>
          </cell>
          <cell r="I15">
            <v>107103.36</v>
          </cell>
          <cell r="J15">
            <v>111388.16</v>
          </cell>
          <cell r="K15">
            <v>115843.52</v>
          </cell>
          <cell r="P15" t="str">
            <v>00590C</v>
          </cell>
          <cell r="Q15" t="str">
            <v>Assistant Building Official</v>
          </cell>
          <cell r="R15">
            <v>99024.639999999999</v>
          </cell>
          <cell r="S15">
            <v>102984.96000000001</v>
          </cell>
          <cell r="T15">
            <v>107103.36</v>
          </cell>
          <cell r="U15">
            <v>111388.16</v>
          </cell>
          <cell r="V15">
            <v>115843.52</v>
          </cell>
          <cell r="Y15"/>
        </row>
        <row r="16">
          <cell r="C16" t="str">
            <v>00637C</v>
          </cell>
          <cell r="D16" t="str">
            <v>Assistant City Attorney II HR/LR</v>
          </cell>
          <cell r="E16">
            <v>543</v>
          </cell>
          <cell r="F16">
            <v>12</v>
          </cell>
          <cell r="G16">
            <v>105414.39999999999</v>
          </cell>
          <cell r="H16">
            <v>111165.6</v>
          </cell>
          <cell r="I16">
            <v>117126.88</v>
          </cell>
          <cell r="J16">
            <v>121216.16</v>
          </cell>
          <cell r="K16">
            <v>124608.64</v>
          </cell>
          <cell r="L16">
            <v>128096.8</v>
          </cell>
          <cell r="M16">
            <v>131749.28</v>
          </cell>
          <cell r="P16" t="str">
            <v>00637C</v>
          </cell>
          <cell r="Q16" t="str">
            <v>Assistant City Attorney II HR/LR</v>
          </cell>
          <cell r="R16">
            <v>105414.39999999999</v>
          </cell>
          <cell r="S16">
            <v>111165.6</v>
          </cell>
          <cell r="T16">
            <v>117126.88</v>
          </cell>
          <cell r="U16">
            <v>121216.16</v>
          </cell>
          <cell r="V16">
            <v>124608.64</v>
          </cell>
          <cell r="W16">
            <v>128096.8</v>
          </cell>
          <cell r="X16">
            <v>131749.28</v>
          </cell>
          <cell r="Y16"/>
        </row>
        <row r="17">
          <cell r="C17" t="str">
            <v>00965C</v>
          </cell>
          <cell r="D17" t="str">
            <v>Assistant Supervisor Police Record Services</v>
          </cell>
          <cell r="E17">
            <v>341</v>
          </cell>
          <cell r="F17">
            <v>7</v>
          </cell>
          <cell r="G17">
            <v>25.954999999999998</v>
          </cell>
          <cell r="H17">
            <v>27.321999999999999</v>
          </cell>
          <cell r="I17">
            <v>28.76</v>
          </cell>
          <cell r="J17">
            <v>30.274000000000001</v>
          </cell>
          <cell r="K17">
            <v>31.122</v>
          </cell>
          <cell r="L17">
            <v>31.992999999999999</v>
          </cell>
          <cell r="M17">
            <v>32.905000000000001</v>
          </cell>
          <cell r="P17" t="str">
            <v>00965C</v>
          </cell>
          <cell r="Q17" t="str">
            <v>Assistant Supervisor Police Record Services</v>
          </cell>
          <cell r="R17">
            <v>25.954999999999998</v>
          </cell>
          <cell r="S17">
            <v>27.321999999999999</v>
          </cell>
          <cell r="T17">
            <v>28.76</v>
          </cell>
          <cell r="U17">
            <v>30.274000000000001</v>
          </cell>
          <cell r="V17">
            <v>31.122</v>
          </cell>
          <cell r="W17">
            <v>31.992999999999999</v>
          </cell>
          <cell r="X17">
            <v>32.905000000000001</v>
          </cell>
          <cell r="Y17"/>
        </row>
        <row r="18">
          <cell r="C18" t="str">
            <v>01334C</v>
          </cell>
          <cell r="D18" t="str">
            <v>BIS Interagency Coordinator</v>
          </cell>
          <cell r="E18">
            <v>458</v>
          </cell>
          <cell r="F18">
            <v>10</v>
          </cell>
          <cell r="G18">
            <v>68893.759999999995</v>
          </cell>
          <cell r="H18">
            <v>72356.960000000006</v>
          </cell>
          <cell r="I18">
            <v>76265.279999999999</v>
          </cell>
          <cell r="J18">
            <v>82636.320000000007</v>
          </cell>
          <cell r="K18">
            <v>84951.360000000001</v>
          </cell>
          <cell r="L18">
            <v>89400.48</v>
          </cell>
          <cell r="M18">
            <v>94527.679999999993</v>
          </cell>
          <cell r="P18" t="str">
            <v>01334C</v>
          </cell>
          <cell r="Q18" t="str">
            <v>BIS Interagency Coordinator</v>
          </cell>
          <cell r="R18">
            <v>68893.759999999995</v>
          </cell>
          <cell r="S18">
            <v>72356.960000000006</v>
          </cell>
          <cell r="T18">
            <v>76265.279999999999</v>
          </cell>
          <cell r="U18">
            <v>82636.320000000007</v>
          </cell>
          <cell r="V18">
            <v>84951.360000000001</v>
          </cell>
          <cell r="W18">
            <v>89400.48</v>
          </cell>
          <cell r="X18">
            <v>94527.679999999993</v>
          </cell>
          <cell r="Y18"/>
        </row>
        <row r="19">
          <cell r="C19" t="str">
            <v>52933C</v>
          </cell>
          <cell r="D19" t="str">
            <v>Budget and Evaluation Analyst</v>
          </cell>
          <cell r="E19">
            <v>423</v>
          </cell>
          <cell r="F19">
            <v>9</v>
          </cell>
          <cell r="G19">
            <v>68713</v>
          </cell>
          <cell r="H19">
            <v>72328</v>
          </cell>
          <cell r="I19">
            <v>76134</v>
          </cell>
          <cell r="J19">
            <v>80142</v>
          </cell>
          <cell r="K19">
            <v>82387</v>
          </cell>
          <cell r="L19">
            <v>84693</v>
          </cell>
          <cell r="M19">
            <v>87108</v>
          </cell>
          <cell r="P19" t="str">
            <v>52933C</v>
          </cell>
          <cell r="Q19" t="str">
            <v>Budget and Evaluation Analyst</v>
          </cell>
          <cell r="R19">
            <v>68713</v>
          </cell>
          <cell r="S19">
            <v>72328</v>
          </cell>
          <cell r="T19">
            <v>76134</v>
          </cell>
          <cell r="U19">
            <v>80142</v>
          </cell>
          <cell r="V19">
            <v>82387</v>
          </cell>
          <cell r="W19">
            <v>84693</v>
          </cell>
          <cell r="X19">
            <v>87108</v>
          </cell>
          <cell r="Y19"/>
        </row>
        <row r="20">
          <cell r="C20" t="str">
            <v>01449C</v>
          </cell>
          <cell r="D20" t="str">
            <v xml:space="preserve">Building Official </v>
          </cell>
          <cell r="E20">
            <v>650</v>
          </cell>
          <cell r="F20">
            <v>14</v>
          </cell>
          <cell r="G20">
            <v>109106.4</v>
          </cell>
          <cell r="H20">
            <v>113470.24</v>
          </cell>
          <cell r="I20">
            <v>118008.8</v>
          </cell>
          <cell r="J20">
            <v>122728.32000000001</v>
          </cell>
          <cell r="K20">
            <v>127637.12</v>
          </cell>
          <cell r="P20" t="str">
            <v>01449C</v>
          </cell>
          <cell r="Q20" t="str">
            <v xml:space="preserve">Building Official </v>
          </cell>
          <cell r="R20">
            <v>109106.4</v>
          </cell>
          <cell r="S20">
            <v>113470.24</v>
          </cell>
          <cell r="T20">
            <v>118008.8</v>
          </cell>
          <cell r="U20">
            <v>122728.32000000001</v>
          </cell>
          <cell r="V20">
            <v>127637.12</v>
          </cell>
          <cell r="Y20"/>
        </row>
        <row r="21">
          <cell r="C21" t="str">
            <v>01457C</v>
          </cell>
          <cell r="D21" t="str">
            <v>Business Application Manager - Supervisory</v>
          </cell>
          <cell r="E21">
            <v>468</v>
          </cell>
          <cell r="F21">
            <v>10</v>
          </cell>
          <cell r="G21">
            <v>72839.520000000004</v>
          </cell>
          <cell r="H21">
            <v>76670.880000000005</v>
          </cell>
          <cell r="I21">
            <v>80716.479999999996</v>
          </cell>
          <cell r="J21">
            <v>89383.84</v>
          </cell>
          <cell r="K21">
            <v>91886.080000000002</v>
          </cell>
          <cell r="L21">
            <v>94459.04</v>
          </cell>
          <cell r="M21">
            <v>97150.56</v>
          </cell>
          <cell r="P21" t="str">
            <v>01457C</v>
          </cell>
          <cell r="Q21" t="str">
            <v>Business Application Manager - Supervisory</v>
          </cell>
          <cell r="R21">
            <v>72839.520000000004</v>
          </cell>
          <cell r="S21">
            <v>76670.880000000005</v>
          </cell>
          <cell r="T21">
            <v>80716.479999999996</v>
          </cell>
          <cell r="U21">
            <v>89383.84</v>
          </cell>
          <cell r="V21">
            <v>91886.080000000002</v>
          </cell>
          <cell r="W21">
            <v>94459.04</v>
          </cell>
          <cell r="X21">
            <v>97150.56</v>
          </cell>
          <cell r="Y21"/>
        </row>
        <row r="22">
          <cell r="C22" t="str">
            <v>01545C</v>
          </cell>
          <cell r="D22" t="str">
            <v>Cash Manager</v>
          </cell>
          <cell r="E22">
            <v>460</v>
          </cell>
          <cell r="F22">
            <v>10</v>
          </cell>
          <cell r="G22">
            <v>72756.320000000007</v>
          </cell>
          <cell r="H22">
            <v>76512.800000000003</v>
          </cell>
          <cell r="I22">
            <v>80412.800000000003</v>
          </cell>
          <cell r="J22">
            <v>85856.16</v>
          </cell>
          <cell r="K22">
            <v>88260.64</v>
          </cell>
          <cell r="L22">
            <v>90731.68</v>
          </cell>
          <cell r="M22">
            <v>93319.2</v>
          </cell>
          <cell r="P22" t="str">
            <v>01545C</v>
          </cell>
          <cell r="Q22" t="str">
            <v>Cash Manager</v>
          </cell>
          <cell r="R22">
            <v>72756.320000000007</v>
          </cell>
          <cell r="S22">
            <v>76512.800000000003</v>
          </cell>
          <cell r="T22">
            <v>80412.800000000003</v>
          </cell>
          <cell r="U22">
            <v>85856.16</v>
          </cell>
          <cell r="V22">
            <v>88260.64</v>
          </cell>
          <cell r="W22">
            <v>90731.68</v>
          </cell>
          <cell r="X22">
            <v>93319.2</v>
          </cell>
          <cell r="Y22"/>
        </row>
        <row r="23">
          <cell r="C23" t="str">
            <v>01556C</v>
          </cell>
          <cell r="D23" t="str">
            <v xml:space="preserve">Cashier - Ticket Sales </v>
          </cell>
          <cell r="E23">
            <v>160</v>
          </cell>
          <cell r="F23">
            <v>3</v>
          </cell>
          <cell r="G23">
            <v>15.824</v>
          </cell>
          <cell r="H23">
            <v>16.265999999999998</v>
          </cell>
          <cell r="I23">
            <v>16.722000000000001</v>
          </cell>
          <cell r="J23">
            <v>17.196999999999999</v>
          </cell>
          <cell r="P23" t="str">
            <v>01556C</v>
          </cell>
          <cell r="Q23" t="str">
            <v xml:space="preserve">Cashier - Ticket Sales </v>
          </cell>
          <cell r="R23">
            <v>15.824</v>
          </cell>
          <cell r="S23">
            <v>16.265999999999998</v>
          </cell>
          <cell r="T23">
            <v>16.722000000000001</v>
          </cell>
          <cell r="U23">
            <v>17.196999999999999</v>
          </cell>
          <cell r="Y23"/>
        </row>
        <row r="24">
          <cell r="C24" t="str">
            <v>08703C</v>
          </cell>
          <cell r="D24" t="str">
            <v xml:space="preserve">City Records Manager </v>
          </cell>
          <cell r="E24">
            <v>470</v>
          </cell>
          <cell r="F24">
            <v>10</v>
          </cell>
          <cell r="G24">
            <v>72839.520000000004</v>
          </cell>
          <cell r="H24">
            <v>76670.880000000005</v>
          </cell>
          <cell r="I24">
            <v>80716.479999999996</v>
          </cell>
          <cell r="J24">
            <v>89383.84</v>
          </cell>
          <cell r="K24">
            <v>91886.080000000002</v>
          </cell>
          <cell r="L24">
            <v>94459.04</v>
          </cell>
          <cell r="M24">
            <v>97150.56</v>
          </cell>
          <cell r="P24" t="str">
            <v>08703C</v>
          </cell>
          <cell r="Q24" t="str">
            <v xml:space="preserve">City Records Manager </v>
          </cell>
          <cell r="R24">
            <v>72839.520000000004</v>
          </cell>
          <cell r="S24">
            <v>76670.880000000005</v>
          </cell>
          <cell r="T24">
            <v>80716.479999999996</v>
          </cell>
          <cell r="U24">
            <v>89383.84</v>
          </cell>
          <cell r="V24">
            <v>91886.080000000002</v>
          </cell>
          <cell r="W24">
            <v>94459.04</v>
          </cell>
          <cell r="X24">
            <v>97150.56</v>
          </cell>
          <cell r="Y24"/>
        </row>
        <row r="25">
          <cell r="C25" t="str">
            <v>52810C</v>
          </cell>
          <cell r="D25" t="str">
            <v xml:space="preserve">Construction Management Coordinator </v>
          </cell>
          <cell r="E25">
            <v>465</v>
          </cell>
          <cell r="F25">
            <v>10</v>
          </cell>
          <cell r="G25">
            <v>75275.199999999997</v>
          </cell>
          <cell r="H25">
            <v>79037.919999999998</v>
          </cell>
          <cell r="I25">
            <v>82992</v>
          </cell>
          <cell r="J25">
            <v>89128</v>
          </cell>
          <cell r="K25">
            <v>91624</v>
          </cell>
          <cell r="L25">
            <v>94234.4</v>
          </cell>
          <cell r="P25" t="str">
            <v>52810C</v>
          </cell>
          <cell r="Q25" t="str">
            <v xml:space="preserve">Construction Management Coordinator </v>
          </cell>
          <cell r="R25">
            <v>75275.199999999997</v>
          </cell>
          <cell r="S25">
            <v>79037.919999999998</v>
          </cell>
          <cell r="T25">
            <v>82992</v>
          </cell>
          <cell r="U25">
            <v>89128</v>
          </cell>
          <cell r="V25">
            <v>91624</v>
          </cell>
          <cell r="W25">
            <v>94234.4</v>
          </cell>
          <cell r="Y25"/>
        </row>
        <row r="26">
          <cell r="C26" t="str">
            <v>02618C</v>
          </cell>
          <cell r="D26" t="str">
            <v>Construction Management Coordinator - PW</v>
          </cell>
          <cell r="E26">
            <v>465</v>
          </cell>
          <cell r="F26">
            <v>10</v>
          </cell>
          <cell r="G26">
            <v>75275.199999999997</v>
          </cell>
          <cell r="H26">
            <v>79037.919999999998</v>
          </cell>
          <cell r="I26">
            <v>82992</v>
          </cell>
          <cell r="J26">
            <v>89128</v>
          </cell>
          <cell r="K26">
            <v>91624</v>
          </cell>
          <cell r="L26">
            <v>94234.4</v>
          </cell>
          <cell r="P26" t="str">
            <v>02618C</v>
          </cell>
          <cell r="Q26" t="str">
            <v>Construction Management Coordinator - PW</v>
          </cell>
          <cell r="R26">
            <v>75275.199999999997</v>
          </cell>
          <cell r="S26">
            <v>79037.919999999998</v>
          </cell>
          <cell r="T26">
            <v>82992</v>
          </cell>
          <cell r="U26">
            <v>89128</v>
          </cell>
          <cell r="V26">
            <v>91624</v>
          </cell>
          <cell r="W26">
            <v>94234.4</v>
          </cell>
          <cell r="Y26"/>
        </row>
        <row r="27">
          <cell r="C27" t="str">
            <v>02625C</v>
          </cell>
          <cell r="D27" t="str">
            <v>Contract Administrator</v>
          </cell>
          <cell r="E27">
            <v>483</v>
          </cell>
          <cell r="F27">
            <v>10</v>
          </cell>
          <cell r="G27">
            <v>72756.320000000007</v>
          </cell>
          <cell r="H27">
            <v>76512.800000000003</v>
          </cell>
          <cell r="I27">
            <v>80412.800000000003</v>
          </cell>
          <cell r="J27">
            <v>85856.16</v>
          </cell>
          <cell r="K27">
            <v>88260.64</v>
          </cell>
          <cell r="L27">
            <v>90731.68</v>
          </cell>
          <cell r="M27">
            <v>93319.2</v>
          </cell>
          <cell r="P27" t="str">
            <v>02625C</v>
          </cell>
          <cell r="Q27" t="str">
            <v>Contract Administrator</v>
          </cell>
          <cell r="R27">
            <v>72756.320000000007</v>
          </cell>
          <cell r="S27">
            <v>76512.800000000003</v>
          </cell>
          <cell r="T27">
            <v>80412.800000000003</v>
          </cell>
          <cell r="U27">
            <v>85856.16</v>
          </cell>
          <cell r="V27">
            <v>88260.64</v>
          </cell>
          <cell r="W27">
            <v>90731.68</v>
          </cell>
          <cell r="X27">
            <v>93319.2</v>
          </cell>
          <cell r="Y27"/>
        </row>
        <row r="28">
          <cell r="C28" t="str">
            <v>02674C</v>
          </cell>
          <cell r="D28" t="str">
            <v>Coordinator Health and Wellness</v>
          </cell>
          <cell r="E28">
            <v>405</v>
          </cell>
          <cell r="F28">
            <v>8</v>
          </cell>
          <cell r="G28">
            <v>62907</v>
          </cell>
          <cell r="H28">
            <v>66305</v>
          </cell>
          <cell r="I28">
            <v>70422</v>
          </cell>
          <cell r="J28">
            <v>74539.998999999996</v>
          </cell>
          <cell r="K28">
            <v>76628.001000000004</v>
          </cell>
          <cell r="L28">
            <v>78773.998999999996</v>
          </cell>
          <cell r="M28">
            <v>81018.998999999996</v>
          </cell>
          <cell r="P28" t="str">
            <v>02674C</v>
          </cell>
          <cell r="Q28" t="str">
            <v>Coordinator Health and Wellness</v>
          </cell>
          <cell r="R28">
            <v>62907</v>
          </cell>
          <cell r="S28">
            <v>66305</v>
          </cell>
          <cell r="T28">
            <v>70422</v>
          </cell>
          <cell r="U28">
            <v>74539.998999999996</v>
          </cell>
          <cell r="V28">
            <v>76628.001000000004</v>
          </cell>
          <cell r="W28">
            <v>78773.998999999996</v>
          </cell>
          <cell r="X28">
            <v>81018.998999999996</v>
          </cell>
          <cell r="Y28"/>
        </row>
        <row r="29">
          <cell r="C29" t="str">
            <v>02672C</v>
          </cell>
          <cell r="D29" t="str">
            <v>Coordinator Legal Processes</v>
          </cell>
          <cell r="E29">
            <v>410</v>
          </cell>
          <cell r="F29">
            <v>9</v>
          </cell>
          <cell r="G29">
            <v>66612</v>
          </cell>
          <cell r="H29">
            <v>70123.039999999994</v>
          </cell>
          <cell r="I29">
            <v>74316.320000000007</v>
          </cell>
          <cell r="J29">
            <v>78511.679999999993</v>
          </cell>
          <cell r="K29">
            <v>80710.240000000005</v>
          </cell>
          <cell r="L29">
            <v>82971.199999999997</v>
          </cell>
          <cell r="M29">
            <v>85336.16</v>
          </cell>
          <cell r="P29" t="str">
            <v>02672C</v>
          </cell>
          <cell r="Q29" t="str">
            <v>Coordinator Legal Processes</v>
          </cell>
          <cell r="R29">
            <v>66612</v>
          </cell>
          <cell r="S29">
            <v>70123.039999999994</v>
          </cell>
          <cell r="T29">
            <v>74316.320000000007</v>
          </cell>
          <cell r="U29">
            <v>78511.679999999993</v>
          </cell>
          <cell r="V29">
            <v>80710.240000000005</v>
          </cell>
          <cell r="W29">
            <v>82971.199999999997</v>
          </cell>
          <cell r="X29">
            <v>85336.16</v>
          </cell>
          <cell r="Y29"/>
        </row>
        <row r="30">
          <cell r="C30" t="str">
            <v>01333C</v>
          </cell>
          <cell r="D30" t="str">
            <v>CPED Interagency Coordinator</v>
          </cell>
          <cell r="E30">
            <v>458</v>
          </cell>
          <cell r="F30">
            <v>10</v>
          </cell>
          <cell r="G30">
            <v>68893.759999999995</v>
          </cell>
          <cell r="H30">
            <v>72356.960000000006</v>
          </cell>
          <cell r="I30">
            <v>76265.279999999999</v>
          </cell>
          <cell r="J30">
            <v>82636.320000000007</v>
          </cell>
          <cell r="K30">
            <v>84951.360000000001</v>
          </cell>
          <cell r="L30">
            <v>89400.48</v>
          </cell>
          <cell r="M30">
            <v>94527.679999999993</v>
          </cell>
          <cell r="P30" t="str">
            <v>01333C</v>
          </cell>
          <cell r="Q30" t="str">
            <v>CPED Interagency Coordinator</v>
          </cell>
          <cell r="R30">
            <v>68893.759999999995</v>
          </cell>
          <cell r="S30">
            <v>72356.960000000006</v>
          </cell>
          <cell r="T30">
            <v>76265.279999999999</v>
          </cell>
          <cell r="U30">
            <v>82636.320000000007</v>
          </cell>
          <cell r="V30">
            <v>84951.360000000001</v>
          </cell>
          <cell r="W30">
            <v>89400.48</v>
          </cell>
          <cell r="X30">
            <v>94527.679999999993</v>
          </cell>
          <cell r="Y30"/>
        </row>
        <row r="31">
          <cell r="C31" t="str">
            <v>09930C</v>
          </cell>
          <cell r="D31" t="str">
            <v>Customer Services Supervisor</v>
          </cell>
          <cell r="E31">
            <v>333</v>
          </cell>
          <cell r="F31">
            <v>7</v>
          </cell>
          <cell r="G31">
            <v>25.954999999999998</v>
          </cell>
          <cell r="H31">
            <v>27.321999999999999</v>
          </cell>
          <cell r="I31">
            <v>28.76</v>
          </cell>
          <cell r="J31">
            <v>30.274000000000001</v>
          </cell>
          <cell r="K31">
            <v>31.122</v>
          </cell>
          <cell r="L31">
            <v>31.992999999999999</v>
          </cell>
          <cell r="M31">
            <v>32.905000000000001</v>
          </cell>
          <cell r="P31" t="str">
            <v>09930C</v>
          </cell>
          <cell r="Q31" t="str">
            <v>Customer Services Supervisor</v>
          </cell>
          <cell r="R31">
            <v>25.954999999999998</v>
          </cell>
          <cell r="S31">
            <v>27.321999999999999</v>
          </cell>
          <cell r="T31">
            <v>28.76</v>
          </cell>
          <cell r="U31">
            <v>30.274000000000001</v>
          </cell>
          <cell r="V31">
            <v>31.122</v>
          </cell>
          <cell r="W31">
            <v>31.992999999999999</v>
          </cell>
          <cell r="X31">
            <v>32.905000000000001</v>
          </cell>
          <cell r="Y31"/>
        </row>
        <row r="32">
          <cell r="C32" t="str">
            <v>03016C</v>
          </cell>
          <cell r="D32" t="str">
            <v>Deputy Controller</v>
          </cell>
          <cell r="E32">
            <v>545</v>
          </cell>
          <cell r="F32">
            <v>12</v>
          </cell>
          <cell r="G32">
            <v>91551.2</v>
          </cell>
          <cell r="H32">
            <v>96657.600000000006</v>
          </cell>
          <cell r="I32">
            <v>103284.48</v>
          </cell>
          <cell r="J32">
            <v>106175.67999999999</v>
          </cell>
          <cell r="K32">
            <v>109148</v>
          </cell>
          <cell r="L32">
            <v>112261.75999999999</v>
          </cell>
          <cell r="P32" t="str">
            <v>03016C</v>
          </cell>
          <cell r="Q32" t="str">
            <v>Deputy Controller</v>
          </cell>
          <cell r="R32">
            <v>91551.2</v>
          </cell>
          <cell r="S32">
            <v>96657.600000000006</v>
          </cell>
          <cell r="T32">
            <v>103284.48</v>
          </cell>
          <cell r="U32">
            <v>106175.67999999999</v>
          </cell>
          <cell r="V32">
            <v>109148</v>
          </cell>
          <cell r="W32">
            <v>112261.75999999999</v>
          </cell>
          <cell r="Y32"/>
        </row>
        <row r="33">
          <cell r="C33" t="str">
            <v>03057C</v>
          </cell>
          <cell r="D33" t="str">
            <v>Development Coordinator III</v>
          </cell>
          <cell r="E33">
            <v>460</v>
          </cell>
          <cell r="F33">
            <v>10</v>
          </cell>
          <cell r="G33">
            <v>72756.320000000007</v>
          </cell>
          <cell r="H33">
            <v>76512.800000000003</v>
          </cell>
          <cell r="I33">
            <v>80412.800000000003</v>
          </cell>
          <cell r="J33">
            <v>85856.16</v>
          </cell>
          <cell r="K33">
            <v>88260.64</v>
          </cell>
          <cell r="L33">
            <v>90731.68</v>
          </cell>
          <cell r="M33">
            <v>93319.2</v>
          </cell>
          <cell r="P33" t="str">
            <v>03057C</v>
          </cell>
          <cell r="Q33" t="str">
            <v>Development Coordinator III</v>
          </cell>
          <cell r="R33">
            <v>72756.320000000007</v>
          </cell>
          <cell r="S33">
            <v>76512.800000000003</v>
          </cell>
          <cell r="T33">
            <v>80412.800000000003</v>
          </cell>
          <cell r="U33">
            <v>85856.16</v>
          </cell>
          <cell r="V33">
            <v>88260.64</v>
          </cell>
          <cell r="W33">
            <v>90731.68</v>
          </cell>
          <cell r="X33">
            <v>93319.2</v>
          </cell>
          <cell r="Y33"/>
        </row>
        <row r="34">
          <cell r="C34" t="str">
            <v>03800C</v>
          </cell>
          <cell r="D34" t="str">
            <v>Election Helper</v>
          </cell>
          <cell r="E34">
            <v>110</v>
          </cell>
          <cell r="F34">
            <v>2</v>
          </cell>
          <cell r="G34">
            <v>16.02</v>
          </cell>
          <cell r="H34">
            <v>16.477</v>
          </cell>
          <cell r="P34" t="str">
            <v>03800C</v>
          </cell>
          <cell r="Q34" t="str">
            <v>Election Helper</v>
          </cell>
          <cell r="R34">
            <v>16.02</v>
          </cell>
          <cell r="S34">
            <v>16.477</v>
          </cell>
          <cell r="Y34"/>
        </row>
        <row r="35">
          <cell r="C35" t="str">
            <v>03951C</v>
          </cell>
          <cell r="D35" t="str">
            <v>Emergency Management Planning Administrative Supervisor</v>
          </cell>
          <cell r="E35">
            <v>513</v>
          </cell>
          <cell r="F35">
            <v>11</v>
          </cell>
          <cell r="G35">
            <v>80288</v>
          </cell>
          <cell r="H35">
            <v>84514.559999999998</v>
          </cell>
          <cell r="I35">
            <v>88961.600000000006</v>
          </cell>
          <cell r="J35">
            <v>95010.240000000005</v>
          </cell>
          <cell r="K35">
            <v>97672.639999999999</v>
          </cell>
          <cell r="L35">
            <v>100407.84</v>
          </cell>
          <cell r="M35">
            <v>103269.92</v>
          </cell>
          <cell r="P35" t="str">
            <v>03951C</v>
          </cell>
          <cell r="Q35" t="str">
            <v>Emergency Management Planning Administrative Supervisor</v>
          </cell>
          <cell r="R35">
            <v>80288</v>
          </cell>
          <cell r="S35">
            <v>84514.559999999998</v>
          </cell>
          <cell r="T35">
            <v>88961.600000000006</v>
          </cell>
          <cell r="U35">
            <v>95010.240000000005</v>
          </cell>
          <cell r="V35">
            <v>97672.639999999999</v>
          </cell>
          <cell r="W35">
            <v>100407.84</v>
          </cell>
          <cell r="X35">
            <v>103269.92</v>
          </cell>
          <cell r="Y35"/>
        </row>
        <row r="36">
          <cell r="C36" t="str">
            <v>04066C</v>
          </cell>
          <cell r="D36" t="str">
            <v>Engineering Applications Manager</v>
          </cell>
          <cell r="E36">
            <v>483</v>
          </cell>
          <cell r="F36">
            <v>10</v>
          </cell>
          <cell r="G36">
            <v>77116</v>
          </cell>
          <cell r="H36">
            <v>81174.080000000002</v>
          </cell>
          <cell r="I36">
            <v>85446.399999999994</v>
          </cell>
          <cell r="J36">
            <v>89943.360000000001</v>
          </cell>
          <cell r="K36">
            <v>92460.160000000003</v>
          </cell>
          <cell r="L36">
            <v>95051.839999999997</v>
          </cell>
          <cell r="M36">
            <v>97760</v>
          </cell>
          <cell r="P36" t="str">
            <v>04066C</v>
          </cell>
          <cell r="Q36" t="str">
            <v>Engineering Applications Manager</v>
          </cell>
          <cell r="R36">
            <v>77116</v>
          </cell>
          <cell r="S36">
            <v>81174.080000000002</v>
          </cell>
          <cell r="T36">
            <v>85446.399999999994</v>
          </cell>
          <cell r="U36">
            <v>89943.360000000001</v>
          </cell>
          <cell r="V36">
            <v>92460.160000000003</v>
          </cell>
          <cell r="W36">
            <v>95051.839999999997</v>
          </cell>
          <cell r="X36">
            <v>97760</v>
          </cell>
          <cell r="Y36"/>
        </row>
        <row r="37">
          <cell r="C37" t="str">
            <v xml:space="preserve">52946C </v>
          </cell>
          <cell r="D37" t="str">
            <v>Energy Benchmarking Program Coordinator</v>
          </cell>
          <cell r="E37">
            <v>458</v>
          </cell>
          <cell r="F37">
            <v>10</v>
          </cell>
          <cell r="G37">
            <v>68893.759999999995</v>
          </cell>
          <cell r="H37">
            <v>72356.960000000006</v>
          </cell>
          <cell r="I37">
            <v>76265.279999999999</v>
          </cell>
          <cell r="J37">
            <v>82636.320000000007</v>
          </cell>
          <cell r="K37">
            <v>84951.360000000001</v>
          </cell>
          <cell r="L37">
            <v>89400.48</v>
          </cell>
          <cell r="M37">
            <v>94527.679999999993</v>
          </cell>
          <cell r="P37" t="str">
            <v xml:space="preserve">52946C </v>
          </cell>
          <cell r="Q37" t="str">
            <v>Energy Benchmarking Program Coordinator</v>
          </cell>
          <cell r="R37">
            <v>68893.759999999995</v>
          </cell>
          <cell r="S37">
            <v>72356.960000000006</v>
          </cell>
          <cell r="T37">
            <v>76265.279999999999</v>
          </cell>
          <cell r="U37">
            <v>82636.320000000007</v>
          </cell>
          <cell r="V37">
            <v>84951.360000000001</v>
          </cell>
          <cell r="W37">
            <v>89400.48</v>
          </cell>
          <cell r="X37">
            <v>94527.679999999993</v>
          </cell>
          <cell r="Y37"/>
        </row>
        <row r="38">
          <cell r="C38" t="str">
            <v>04103C</v>
          </cell>
          <cell r="D38" t="str">
            <v>Enterprise Contract Adminstrator</v>
          </cell>
          <cell r="E38">
            <v>490</v>
          </cell>
          <cell r="F38">
            <v>10</v>
          </cell>
          <cell r="G38">
            <v>76512.800000000003</v>
          </cell>
          <cell r="H38">
            <v>80412.800000000003</v>
          </cell>
          <cell r="I38">
            <v>85856.16</v>
          </cell>
          <cell r="J38">
            <v>88260.64</v>
          </cell>
          <cell r="K38">
            <v>90731.68</v>
          </cell>
          <cell r="L38">
            <v>93319.2</v>
          </cell>
          <cell r="M38">
            <v>95946.240000000005</v>
          </cell>
          <cell r="P38" t="str">
            <v>04103C</v>
          </cell>
          <cell r="Q38" t="str">
            <v>Enterprise Contract Adminstrator</v>
          </cell>
          <cell r="R38">
            <v>76512.800000000003</v>
          </cell>
          <cell r="S38">
            <v>80412.800000000003</v>
          </cell>
          <cell r="T38">
            <v>85856.16</v>
          </cell>
          <cell r="U38">
            <v>88260.64</v>
          </cell>
          <cell r="V38">
            <v>90731.68</v>
          </cell>
          <cell r="W38">
            <v>93319.2</v>
          </cell>
          <cell r="X38">
            <v>95946.240000000005</v>
          </cell>
          <cell r="Y38"/>
        </row>
        <row r="39">
          <cell r="C39" t="str">
            <v>04112C</v>
          </cell>
          <cell r="D39" t="str">
            <v>Enterprise Procurement Specialist</v>
          </cell>
          <cell r="E39">
            <v>455</v>
          </cell>
          <cell r="F39">
            <v>10</v>
          </cell>
          <cell r="G39">
            <v>74135.360000000001</v>
          </cell>
          <cell r="H39">
            <v>77825.279999999999</v>
          </cell>
          <cell r="I39">
            <v>81725.279999999999</v>
          </cell>
          <cell r="J39">
            <v>87010.559999999998</v>
          </cell>
          <cell r="K39">
            <v>89446.24</v>
          </cell>
          <cell r="L39">
            <v>91952.639999999999</v>
          </cell>
          <cell r="M39">
            <v>94573.440000000002</v>
          </cell>
          <cell r="P39" t="str">
            <v>04112C</v>
          </cell>
          <cell r="Q39" t="str">
            <v>Enterprise Procurement Specialist</v>
          </cell>
          <cell r="R39">
            <v>74135.360000000001</v>
          </cell>
          <cell r="S39">
            <v>77825.279999999999</v>
          </cell>
          <cell r="T39">
            <v>81725.279999999999</v>
          </cell>
          <cell r="U39">
            <v>87010.559999999998</v>
          </cell>
          <cell r="V39">
            <v>89446.24</v>
          </cell>
          <cell r="W39">
            <v>91952.639999999999</v>
          </cell>
          <cell r="X39">
            <v>94573.440000000002</v>
          </cell>
          <cell r="Y39"/>
        </row>
        <row r="40">
          <cell r="C40" t="str">
            <v>04245C</v>
          </cell>
          <cell r="D40" t="str">
            <v xml:space="preserve">Executive Assistant to Police Chief </v>
          </cell>
          <cell r="E40">
            <v>393</v>
          </cell>
          <cell r="F40">
            <v>8</v>
          </cell>
          <cell r="G40">
            <v>62986.559999999998</v>
          </cell>
          <cell r="H40">
            <v>65507.519999999997</v>
          </cell>
          <cell r="I40">
            <v>68126.240000000005</v>
          </cell>
          <cell r="J40">
            <v>70851.039999999994</v>
          </cell>
          <cell r="K40">
            <v>73686.080000000002</v>
          </cell>
          <cell r="L40">
            <v>76633.440000000002</v>
          </cell>
          <cell r="M40">
            <v>79697.279999999999</v>
          </cell>
          <cell r="P40" t="str">
            <v>04245C</v>
          </cell>
          <cell r="Q40" t="str">
            <v xml:space="preserve">Executive Assistant to Police Chief </v>
          </cell>
          <cell r="R40">
            <v>62986.559999999998</v>
          </cell>
          <cell r="S40">
            <v>65507.519999999997</v>
          </cell>
          <cell r="T40">
            <v>68126.240000000005</v>
          </cell>
          <cell r="U40">
            <v>70851.039999999994</v>
          </cell>
          <cell r="V40">
            <v>73686.080000000002</v>
          </cell>
          <cell r="W40">
            <v>76633.440000000002</v>
          </cell>
          <cell r="X40">
            <v>79697.279999999999</v>
          </cell>
          <cell r="Y40"/>
        </row>
        <row r="41">
          <cell r="C41" t="str">
            <v>03400C</v>
          </cell>
          <cell r="D41" t="str">
            <v>Executive Manager Minneapolis Employment and Training</v>
          </cell>
          <cell r="E41">
            <v>573</v>
          </cell>
          <cell r="F41">
            <v>12</v>
          </cell>
          <cell r="G41">
            <v>99024.639999999999</v>
          </cell>
          <cell r="H41">
            <v>102984.96000000001</v>
          </cell>
          <cell r="I41">
            <v>107103.36</v>
          </cell>
          <cell r="J41">
            <v>111388.16</v>
          </cell>
          <cell r="K41">
            <v>115843.52</v>
          </cell>
          <cell r="P41" t="str">
            <v>03400C</v>
          </cell>
          <cell r="Q41" t="str">
            <v>Executive Manager Minneapolis Employment and Training</v>
          </cell>
          <cell r="R41">
            <v>99024.639999999999</v>
          </cell>
          <cell r="S41">
            <v>102984.96000000001</v>
          </cell>
          <cell r="T41">
            <v>107103.36</v>
          </cell>
          <cell r="U41">
            <v>111388.16</v>
          </cell>
          <cell r="V41">
            <v>115843.52</v>
          </cell>
          <cell r="Y41"/>
        </row>
        <row r="42">
          <cell r="C42" t="str">
            <v>04239C</v>
          </cell>
          <cell r="D42" t="str">
            <v>Executive Manager of Arts</v>
          </cell>
          <cell r="E42">
            <v>505</v>
          </cell>
          <cell r="F42">
            <v>11</v>
          </cell>
          <cell r="G42">
            <v>80288</v>
          </cell>
          <cell r="H42">
            <v>84514.559999999998</v>
          </cell>
          <cell r="I42">
            <v>88961.600000000006</v>
          </cell>
          <cell r="J42">
            <v>95010.240000000005</v>
          </cell>
          <cell r="K42">
            <v>97672.639999999999</v>
          </cell>
          <cell r="L42">
            <v>100407.84</v>
          </cell>
          <cell r="M42">
            <v>103269.92</v>
          </cell>
          <cell r="P42" t="str">
            <v>04239C</v>
          </cell>
          <cell r="Q42" t="str">
            <v>Executive Manager of Arts</v>
          </cell>
          <cell r="R42">
            <v>80288</v>
          </cell>
          <cell r="S42">
            <v>84514.559999999998</v>
          </cell>
          <cell r="T42">
            <v>88961.600000000006</v>
          </cell>
          <cell r="U42">
            <v>95010.240000000005</v>
          </cell>
          <cell r="V42">
            <v>97672.639999999999</v>
          </cell>
          <cell r="W42">
            <v>100407.84</v>
          </cell>
          <cell r="X42">
            <v>103269.92</v>
          </cell>
          <cell r="Y42"/>
        </row>
        <row r="43">
          <cell r="C43" t="str">
            <v>00463C</v>
          </cell>
          <cell r="D43" t="str">
            <v>Executive Secrretary to City Coordinator</v>
          </cell>
          <cell r="E43">
            <v>393</v>
          </cell>
          <cell r="F43">
            <v>8</v>
          </cell>
          <cell r="G43">
            <v>61715.68</v>
          </cell>
          <cell r="H43">
            <v>65027.040000000001</v>
          </cell>
          <cell r="I43">
            <v>68477.759999999995</v>
          </cell>
          <cell r="J43">
            <v>73326.240000000005</v>
          </cell>
          <cell r="K43">
            <v>75379.199999999997</v>
          </cell>
          <cell r="L43">
            <v>77490.399999999994</v>
          </cell>
          <cell r="M43">
            <v>79699.360000000001</v>
          </cell>
          <cell r="P43" t="str">
            <v>00463C</v>
          </cell>
          <cell r="Q43" t="str">
            <v>Executive Secrretary to City Coordinator</v>
          </cell>
          <cell r="R43">
            <v>61715.68</v>
          </cell>
          <cell r="S43">
            <v>65027.040000000001</v>
          </cell>
          <cell r="T43">
            <v>68477.759999999995</v>
          </cell>
          <cell r="U43">
            <v>73326.240000000005</v>
          </cell>
          <cell r="V43">
            <v>75379.199999999997</v>
          </cell>
          <cell r="W43">
            <v>77490.399999999994</v>
          </cell>
          <cell r="X43">
            <v>79699.360000000001</v>
          </cell>
          <cell r="Y43"/>
        </row>
        <row r="44">
          <cell r="C44" t="str">
            <v>04295C</v>
          </cell>
          <cell r="D44" t="str">
            <v>Facility Manager</v>
          </cell>
          <cell r="E44">
            <v>598</v>
          </cell>
          <cell r="F44">
            <v>13</v>
          </cell>
          <cell r="G44">
            <v>99344.960000000006</v>
          </cell>
          <cell r="H44">
            <v>103317.75999999999</v>
          </cell>
          <cell r="I44">
            <v>107450.72</v>
          </cell>
          <cell r="J44">
            <v>111748</v>
          </cell>
          <cell r="K44">
            <v>116220</v>
          </cell>
          <cell r="P44" t="str">
            <v>04295C</v>
          </cell>
          <cell r="Q44" t="str">
            <v>Facility Manager</v>
          </cell>
          <cell r="R44">
            <v>99344.960000000006</v>
          </cell>
          <cell r="S44">
            <v>103317.75999999999</v>
          </cell>
          <cell r="T44">
            <v>107450.72</v>
          </cell>
          <cell r="U44">
            <v>111748</v>
          </cell>
          <cell r="V44">
            <v>116220</v>
          </cell>
          <cell r="Y44"/>
        </row>
        <row r="45">
          <cell r="C45" t="str">
            <v>02230C</v>
          </cell>
          <cell r="D45" t="str">
            <v xml:space="preserve">Guest Services Ambassador </v>
          </cell>
          <cell r="E45">
            <v>110</v>
          </cell>
          <cell r="F45">
            <v>2</v>
          </cell>
          <cell r="G45">
            <v>12.723000000000001</v>
          </cell>
          <cell r="H45">
            <v>13.085000000000001</v>
          </cell>
          <cell r="P45" t="str">
            <v>02230C</v>
          </cell>
          <cell r="Q45" t="str">
            <v xml:space="preserve">Guest Services Ambassador </v>
          </cell>
          <cell r="R45">
            <v>12.723000000000001</v>
          </cell>
          <cell r="S45">
            <v>13.085000000000001</v>
          </cell>
          <cell r="Y45"/>
        </row>
        <row r="46">
          <cell r="C46" t="str">
            <v>05403C</v>
          </cell>
          <cell r="D46" t="str">
            <v xml:space="preserve">Health Program Manager </v>
          </cell>
          <cell r="E46">
            <v>465</v>
          </cell>
          <cell r="F46">
            <v>10</v>
          </cell>
          <cell r="G46">
            <v>74135.360000000001</v>
          </cell>
          <cell r="H46">
            <v>77825.279999999999</v>
          </cell>
          <cell r="I46">
            <v>81725.279999999999</v>
          </cell>
          <cell r="J46">
            <v>87010.559999999998</v>
          </cell>
          <cell r="K46">
            <v>89446.24</v>
          </cell>
          <cell r="L46">
            <v>91952.639999999999</v>
          </cell>
          <cell r="M46">
            <v>94573.440000000002</v>
          </cell>
          <cell r="P46" t="str">
            <v>05403C</v>
          </cell>
          <cell r="Q46" t="str">
            <v xml:space="preserve">Health Program Manager </v>
          </cell>
          <cell r="R46">
            <v>74135.360000000001</v>
          </cell>
          <cell r="S46">
            <v>77825.279999999999</v>
          </cell>
          <cell r="T46">
            <v>81725.279999999999</v>
          </cell>
          <cell r="U46">
            <v>87010.559999999998</v>
          </cell>
          <cell r="V46">
            <v>89446.24</v>
          </cell>
          <cell r="W46">
            <v>91952.639999999999</v>
          </cell>
          <cell r="X46">
            <v>94573.440000000002</v>
          </cell>
          <cell r="Y46"/>
        </row>
        <row r="47">
          <cell r="C47" t="str">
            <v>05416C</v>
          </cell>
          <cell r="D47" t="str">
            <v>HR Associate Consultant</v>
          </cell>
          <cell r="E47">
            <v>323</v>
          </cell>
          <cell r="F47">
            <v>7</v>
          </cell>
          <cell r="G47">
            <v>24.388999999999999</v>
          </cell>
          <cell r="H47">
            <v>25.614999999999998</v>
          </cell>
          <cell r="I47">
            <v>26.893000000000001</v>
          </cell>
          <cell r="J47">
            <v>28.227</v>
          </cell>
          <cell r="K47">
            <v>29.648</v>
          </cell>
          <cell r="L47">
            <v>31.408000000000001</v>
          </cell>
          <cell r="M47">
            <v>33.168999999999997</v>
          </cell>
          <cell r="P47" t="str">
            <v>05416C</v>
          </cell>
          <cell r="Q47" t="str">
            <v>HR Associate Consultant</v>
          </cell>
          <cell r="R47">
            <v>24.388999999999999</v>
          </cell>
          <cell r="S47">
            <v>25.614999999999998</v>
          </cell>
          <cell r="T47">
            <v>26.893000000000001</v>
          </cell>
          <cell r="U47">
            <v>28.227</v>
          </cell>
          <cell r="V47">
            <v>29.648</v>
          </cell>
          <cell r="W47">
            <v>31.408000000000001</v>
          </cell>
          <cell r="X47">
            <v>33.168999999999997</v>
          </cell>
          <cell r="Y47"/>
        </row>
        <row r="48">
          <cell r="C48" t="str">
            <v>05415C</v>
          </cell>
          <cell r="D48" t="str">
            <v>HR Associate Consultant Supervisor</v>
          </cell>
          <cell r="E48">
            <v>328</v>
          </cell>
          <cell r="F48">
            <v>7</v>
          </cell>
          <cell r="G48">
            <v>26.161999999999999</v>
          </cell>
          <cell r="H48">
            <v>27.539000000000001</v>
          </cell>
          <cell r="I48">
            <v>28.988</v>
          </cell>
          <cell r="J48">
            <v>30.965</v>
          </cell>
          <cell r="K48">
            <v>31.832000000000001</v>
          </cell>
          <cell r="L48">
            <v>32.722000000000001</v>
          </cell>
          <cell r="M48">
            <v>33.655000000000001</v>
          </cell>
          <cell r="P48" t="str">
            <v>05415C</v>
          </cell>
          <cell r="Q48" t="str">
            <v>HR Associate Consultant Supervisor</v>
          </cell>
          <cell r="R48">
            <v>26.161999999999999</v>
          </cell>
          <cell r="S48">
            <v>27.539000000000001</v>
          </cell>
          <cell r="T48">
            <v>28.988</v>
          </cell>
          <cell r="U48">
            <v>30.965</v>
          </cell>
          <cell r="V48">
            <v>31.832000000000001</v>
          </cell>
          <cell r="W48">
            <v>32.722000000000001</v>
          </cell>
          <cell r="X48">
            <v>33.655000000000001</v>
          </cell>
          <cell r="Y48"/>
        </row>
        <row r="49">
          <cell r="C49" t="str">
            <v>52908C</v>
          </cell>
          <cell r="D49" t="str">
            <v>HR Associate Trainee</v>
          </cell>
          <cell r="E49">
            <v>208</v>
          </cell>
          <cell r="F49">
            <v>4</v>
          </cell>
          <cell r="G49">
            <v>18.824000000000002</v>
          </cell>
          <cell r="H49">
            <v>19.507000000000001</v>
          </cell>
          <cell r="I49">
            <v>20.215</v>
          </cell>
          <cell r="P49" t="str">
            <v>52908C</v>
          </cell>
          <cell r="Q49" t="str">
            <v>HR Associate Trainee</v>
          </cell>
          <cell r="R49">
            <v>18.824000000000002</v>
          </cell>
          <cell r="S49">
            <v>19.507000000000001</v>
          </cell>
          <cell r="T49">
            <v>20.215</v>
          </cell>
          <cell r="Y49"/>
        </row>
        <row r="50">
          <cell r="C50" t="str">
            <v>05418C</v>
          </cell>
          <cell r="D50" t="str">
            <v>HR Consultant</v>
          </cell>
          <cell r="E50">
            <v>400</v>
          </cell>
          <cell r="F50">
            <v>8</v>
          </cell>
          <cell r="G50">
            <v>58997.120000000003</v>
          </cell>
          <cell r="H50">
            <v>62235.68</v>
          </cell>
          <cell r="I50">
            <v>65470.080000000002</v>
          </cell>
          <cell r="J50">
            <v>68933.279999999999</v>
          </cell>
          <cell r="K50">
            <v>72575.360000000001</v>
          </cell>
          <cell r="L50">
            <v>77082.720000000001</v>
          </cell>
          <cell r="M50">
            <v>81590.080000000002</v>
          </cell>
          <cell r="P50" t="str">
            <v>05418C</v>
          </cell>
          <cell r="Q50" t="str">
            <v>HR Consultant</v>
          </cell>
          <cell r="R50">
            <v>58997.120000000003</v>
          </cell>
          <cell r="S50">
            <v>62235.68</v>
          </cell>
          <cell r="T50">
            <v>65470.080000000002</v>
          </cell>
          <cell r="U50">
            <v>68933.279999999999</v>
          </cell>
          <cell r="V50">
            <v>72575.360000000001</v>
          </cell>
          <cell r="W50">
            <v>77082.720000000001</v>
          </cell>
          <cell r="X50">
            <v>81590.080000000002</v>
          </cell>
          <cell r="Y50"/>
        </row>
        <row r="51">
          <cell r="C51" t="str">
            <v>05419C</v>
          </cell>
          <cell r="D51" t="str">
            <v>HR Consultant, Confidential</v>
          </cell>
          <cell r="E51">
            <v>400</v>
          </cell>
          <cell r="F51">
            <v>8</v>
          </cell>
          <cell r="G51">
            <v>58997.120000000003</v>
          </cell>
          <cell r="H51">
            <v>62235.68</v>
          </cell>
          <cell r="I51">
            <v>65470.080000000002</v>
          </cell>
          <cell r="J51">
            <v>68933.279999999999</v>
          </cell>
          <cell r="K51">
            <v>72575.360000000001</v>
          </cell>
          <cell r="L51">
            <v>77082.720000000001</v>
          </cell>
          <cell r="M51">
            <v>81590.080000000002</v>
          </cell>
          <cell r="P51" t="str">
            <v>05419C</v>
          </cell>
          <cell r="Q51" t="str">
            <v>HR Consultant, Confidential</v>
          </cell>
          <cell r="R51">
            <v>58997.120000000003</v>
          </cell>
          <cell r="S51">
            <v>62235.68</v>
          </cell>
          <cell r="T51">
            <v>65470.080000000002</v>
          </cell>
          <cell r="U51">
            <v>68933.279999999999</v>
          </cell>
          <cell r="V51">
            <v>72575.360000000001</v>
          </cell>
          <cell r="W51">
            <v>77082.720000000001</v>
          </cell>
          <cell r="X51">
            <v>81590.080000000002</v>
          </cell>
          <cell r="Y51"/>
        </row>
        <row r="52">
          <cell r="C52" t="str">
            <v>05411C</v>
          </cell>
          <cell r="D52" t="str">
            <v>HR Information System Technician</v>
          </cell>
          <cell r="E52">
            <v>350</v>
          </cell>
          <cell r="F52">
            <v>7</v>
          </cell>
          <cell r="G52">
            <v>29.248000000000001</v>
          </cell>
          <cell r="H52">
            <v>30.71</v>
          </cell>
          <cell r="I52">
            <v>32.244999999999997</v>
          </cell>
          <cell r="J52">
            <v>33.856999999999999</v>
          </cell>
          <cell r="K52">
            <v>35.549999999999997</v>
          </cell>
          <cell r="P52" t="str">
            <v>05411C</v>
          </cell>
          <cell r="Q52" t="str">
            <v>HR Information System Technician</v>
          </cell>
          <cell r="R52">
            <v>29.248000000000001</v>
          </cell>
          <cell r="S52">
            <v>30.71</v>
          </cell>
          <cell r="T52">
            <v>32.244999999999997</v>
          </cell>
          <cell r="U52">
            <v>33.856999999999999</v>
          </cell>
          <cell r="V52">
            <v>35.549999999999997</v>
          </cell>
          <cell r="Y52"/>
        </row>
        <row r="53">
          <cell r="C53" t="str">
            <v>52954C</v>
          </cell>
          <cell r="D53" t="str">
            <v>HR Investigator</v>
          </cell>
          <cell r="E53">
            <v>393</v>
          </cell>
          <cell r="F53">
            <v>8</v>
          </cell>
          <cell r="G53">
            <v>61715.68</v>
          </cell>
          <cell r="H53">
            <v>65027.040000000001</v>
          </cell>
          <cell r="I53">
            <v>68477.759999999995</v>
          </cell>
          <cell r="J53">
            <v>73326.240000000005</v>
          </cell>
          <cell r="K53">
            <v>75379.199999999997</v>
          </cell>
          <cell r="L53">
            <v>77490.399999999994</v>
          </cell>
          <cell r="M53">
            <v>79699.360000000001</v>
          </cell>
          <cell r="P53" t="str">
            <v>52954C</v>
          </cell>
          <cell r="Q53" t="str">
            <v>HR Investigator</v>
          </cell>
          <cell r="R53">
            <v>61715.68</v>
          </cell>
          <cell r="S53">
            <v>65027.040000000001</v>
          </cell>
          <cell r="T53">
            <v>68477.759999999995</v>
          </cell>
          <cell r="U53">
            <v>73326.240000000005</v>
          </cell>
          <cell r="V53">
            <v>75379.199999999997</v>
          </cell>
          <cell r="W53">
            <v>77490.399999999994</v>
          </cell>
          <cell r="X53">
            <v>79699.360000000001</v>
          </cell>
          <cell r="Y53"/>
        </row>
        <row r="54">
          <cell r="C54" t="str">
            <v>05421C</v>
          </cell>
          <cell r="D54" t="str">
            <v>HR Lead Investigator</v>
          </cell>
          <cell r="E54">
            <v>440</v>
          </cell>
          <cell r="F54">
            <v>9</v>
          </cell>
          <cell r="G54">
            <v>70021.119999999995</v>
          </cell>
          <cell r="H54">
            <v>73706.880000000005</v>
          </cell>
          <cell r="I54">
            <v>78174.720000000001</v>
          </cell>
          <cell r="J54">
            <v>82644.639999999999</v>
          </cell>
          <cell r="K54">
            <v>84957.6</v>
          </cell>
          <cell r="L54">
            <v>87337.12</v>
          </cell>
          <cell r="M54">
            <v>89826.880000000005</v>
          </cell>
          <cell r="P54" t="str">
            <v>05421C</v>
          </cell>
          <cell r="Q54" t="str">
            <v>HR Lead Investigator</v>
          </cell>
          <cell r="R54">
            <v>70021.119999999995</v>
          </cell>
          <cell r="S54">
            <v>73706.880000000005</v>
          </cell>
          <cell r="T54">
            <v>78174.720000000001</v>
          </cell>
          <cell r="U54">
            <v>82644.639999999999</v>
          </cell>
          <cell r="V54">
            <v>84957.6</v>
          </cell>
          <cell r="W54">
            <v>87337.12</v>
          </cell>
          <cell r="X54">
            <v>89826.880000000005</v>
          </cell>
          <cell r="Y54"/>
        </row>
        <row r="55">
          <cell r="C55" t="str">
            <v>05426C</v>
          </cell>
          <cell r="D55" t="str">
            <v>HR Senior Associate</v>
          </cell>
          <cell r="E55">
            <v>308</v>
          </cell>
          <cell r="F55">
            <v>6</v>
          </cell>
          <cell r="G55">
            <v>24.884</v>
          </cell>
          <cell r="H55">
            <v>26.128</v>
          </cell>
          <cell r="I55">
            <v>27.434000000000001</v>
          </cell>
          <cell r="J55">
            <v>28.806000000000001</v>
          </cell>
          <cell r="K55">
            <v>30.245999999999999</v>
          </cell>
          <cell r="L55">
            <v>31.759</v>
          </cell>
          <cell r="P55" t="str">
            <v>05426C</v>
          </cell>
          <cell r="Q55" t="str">
            <v>HR Senior Associate</v>
          </cell>
          <cell r="R55">
            <v>24.884</v>
          </cell>
          <cell r="S55">
            <v>26.128</v>
          </cell>
          <cell r="T55">
            <v>27.434000000000001</v>
          </cell>
          <cell r="U55">
            <v>28.806000000000001</v>
          </cell>
          <cell r="V55">
            <v>30.245999999999999</v>
          </cell>
          <cell r="W55">
            <v>31.759</v>
          </cell>
          <cell r="Y55"/>
        </row>
        <row r="56">
          <cell r="C56" t="str">
            <v>05428C</v>
          </cell>
          <cell r="D56" t="str">
            <v>HR Senior Consultant</v>
          </cell>
          <cell r="E56">
            <v>463</v>
          </cell>
          <cell r="F56">
            <v>10</v>
          </cell>
          <cell r="G56">
            <v>74135.360000000001</v>
          </cell>
          <cell r="H56">
            <v>77825.279999999999</v>
          </cell>
          <cell r="I56">
            <v>81725.279999999999</v>
          </cell>
          <cell r="J56">
            <v>87010.559999999998</v>
          </cell>
          <cell r="K56">
            <v>89446.24</v>
          </cell>
          <cell r="L56">
            <v>91952.639999999999</v>
          </cell>
          <cell r="M56">
            <v>94573.440000000002</v>
          </cell>
          <cell r="P56" t="str">
            <v>05428C</v>
          </cell>
          <cell r="Q56" t="str">
            <v>HR Senior Consultant</v>
          </cell>
          <cell r="R56">
            <v>74135.360000000001</v>
          </cell>
          <cell r="S56">
            <v>77825.279999999999</v>
          </cell>
          <cell r="T56">
            <v>81725.279999999999</v>
          </cell>
          <cell r="U56">
            <v>87010.559999999998</v>
          </cell>
          <cell r="V56">
            <v>89446.24</v>
          </cell>
          <cell r="W56">
            <v>91952.639999999999</v>
          </cell>
          <cell r="X56">
            <v>94573.440000000002</v>
          </cell>
          <cell r="Y56"/>
        </row>
        <row r="57">
          <cell r="C57" t="str">
            <v>05423C</v>
          </cell>
          <cell r="D57" t="str">
            <v>HR Workforce Data Analyst</v>
          </cell>
          <cell r="E57">
            <v>463</v>
          </cell>
          <cell r="F57">
            <v>10</v>
          </cell>
          <cell r="G57">
            <v>74135.360000000001</v>
          </cell>
          <cell r="H57">
            <v>77825.279999999999</v>
          </cell>
          <cell r="I57">
            <v>81725.279999999999</v>
          </cell>
          <cell r="J57">
            <v>87010.559999999998</v>
          </cell>
          <cell r="K57">
            <v>89446.24</v>
          </cell>
          <cell r="L57">
            <v>91952.639999999999</v>
          </cell>
          <cell r="M57">
            <v>94573.440000000002</v>
          </cell>
          <cell r="P57" t="str">
            <v>05423C</v>
          </cell>
          <cell r="Q57" t="str">
            <v>HR Workforce Data Analyst</v>
          </cell>
          <cell r="R57">
            <v>74135.360000000001</v>
          </cell>
          <cell r="S57">
            <v>77825.279999999999</v>
          </cell>
          <cell r="T57">
            <v>81725.279999999999</v>
          </cell>
          <cell r="U57">
            <v>87010.559999999998</v>
          </cell>
          <cell r="V57">
            <v>89446.24</v>
          </cell>
          <cell r="W57">
            <v>91952.639999999999</v>
          </cell>
          <cell r="X57">
            <v>94573.440000000002</v>
          </cell>
          <cell r="Y57"/>
        </row>
        <row r="58">
          <cell r="C58" t="str">
            <v>05420C</v>
          </cell>
          <cell r="D58" t="str">
            <v>Human Resources Generalist</v>
          </cell>
          <cell r="E58">
            <v>463</v>
          </cell>
          <cell r="F58">
            <v>10</v>
          </cell>
          <cell r="G58">
            <v>74135.360000000001</v>
          </cell>
          <cell r="H58">
            <v>77825.279999999999</v>
          </cell>
          <cell r="I58">
            <v>81725.279999999999</v>
          </cell>
          <cell r="J58">
            <v>87010.559999999998</v>
          </cell>
          <cell r="K58">
            <v>89446.24</v>
          </cell>
          <cell r="L58">
            <v>91952.639999999999</v>
          </cell>
          <cell r="M58">
            <v>94573.440000000002</v>
          </cell>
          <cell r="P58" t="str">
            <v>05420C</v>
          </cell>
          <cell r="Q58" t="str">
            <v>Human Resources Generalist</v>
          </cell>
          <cell r="R58">
            <v>74135.360000000001</v>
          </cell>
          <cell r="S58">
            <v>77825.279999999999</v>
          </cell>
          <cell r="T58">
            <v>81725.279999999999</v>
          </cell>
          <cell r="U58">
            <v>87010.559999999998</v>
          </cell>
          <cell r="V58">
            <v>89446.24</v>
          </cell>
          <cell r="W58">
            <v>91952.639999999999</v>
          </cell>
          <cell r="X58">
            <v>94573.440000000002</v>
          </cell>
          <cell r="Y58"/>
        </row>
        <row r="59">
          <cell r="C59" t="str">
            <v>06063C</v>
          </cell>
          <cell r="D59" t="str">
            <v>Leadership &amp; Change Manager</v>
          </cell>
          <cell r="E59">
            <v>513</v>
          </cell>
          <cell r="F59">
            <v>11</v>
          </cell>
          <cell r="G59">
            <v>80288</v>
          </cell>
          <cell r="H59">
            <v>84514.559999999998</v>
          </cell>
          <cell r="I59">
            <v>88961.600000000006</v>
          </cell>
          <cell r="J59">
            <v>95010.240000000005</v>
          </cell>
          <cell r="K59">
            <v>97672.639999999999</v>
          </cell>
          <cell r="L59">
            <v>100407.84</v>
          </cell>
          <cell r="M59">
            <v>103269.92</v>
          </cell>
          <cell r="P59" t="str">
            <v>06063C</v>
          </cell>
          <cell r="Q59" t="str">
            <v>Leadership &amp; Change Manager</v>
          </cell>
          <cell r="R59">
            <v>80288</v>
          </cell>
          <cell r="S59">
            <v>84514.559999999998</v>
          </cell>
          <cell r="T59">
            <v>88961.600000000006</v>
          </cell>
          <cell r="U59">
            <v>95010.240000000005</v>
          </cell>
          <cell r="V59">
            <v>97672.639999999999</v>
          </cell>
          <cell r="W59">
            <v>100407.84</v>
          </cell>
          <cell r="X59">
            <v>103269.92</v>
          </cell>
          <cell r="Y59"/>
        </row>
        <row r="60">
          <cell r="C60" t="str">
            <v>06400C</v>
          </cell>
          <cell r="D60" t="str">
            <v>Loss Control Coordinator</v>
          </cell>
          <cell r="E60">
            <v>478</v>
          </cell>
          <cell r="F60">
            <v>10</v>
          </cell>
          <cell r="G60">
            <v>74135.360000000001</v>
          </cell>
          <cell r="H60">
            <v>77825.279999999999</v>
          </cell>
          <cell r="I60">
            <v>81725.279999999999</v>
          </cell>
          <cell r="J60">
            <v>87010.559999999998</v>
          </cell>
          <cell r="K60">
            <v>89446.24</v>
          </cell>
          <cell r="L60">
            <v>91952.639999999999</v>
          </cell>
          <cell r="M60">
            <v>94573.440000000002</v>
          </cell>
          <cell r="P60" t="str">
            <v>06400C</v>
          </cell>
          <cell r="Q60" t="str">
            <v>Loss Control Coordinator</v>
          </cell>
          <cell r="R60">
            <v>74135.360000000001</v>
          </cell>
          <cell r="S60">
            <v>77825.279999999999</v>
          </cell>
          <cell r="T60">
            <v>81725.279999999999</v>
          </cell>
          <cell r="U60">
            <v>87010.559999999998</v>
          </cell>
          <cell r="V60">
            <v>89446.24</v>
          </cell>
          <cell r="W60">
            <v>91952.639999999999</v>
          </cell>
          <cell r="X60">
            <v>94573.440000000002</v>
          </cell>
          <cell r="Y60"/>
        </row>
        <row r="61">
          <cell r="C61" t="str">
            <v xml:space="preserve">06999C </v>
          </cell>
          <cell r="D61" t="str">
            <v>Manager 911 Training &amp; Quality Assurance</v>
          </cell>
          <cell r="E61">
            <v>413</v>
          </cell>
          <cell r="F61">
            <v>9</v>
          </cell>
          <cell r="G61">
            <v>67369.119999999995</v>
          </cell>
          <cell r="H61">
            <v>70915.520000000004</v>
          </cell>
          <cell r="I61">
            <v>74647.039999999994</v>
          </cell>
          <cell r="J61">
            <v>78576.160000000003</v>
          </cell>
          <cell r="K61">
            <v>80776.800000000003</v>
          </cell>
          <cell r="L61">
            <v>83037.759999999995</v>
          </cell>
          <cell r="M61">
            <v>85404.800000000003</v>
          </cell>
          <cell r="P61" t="str">
            <v xml:space="preserve">06999C </v>
          </cell>
          <cell r="Q61" t="str">
            <v>Manager 911 Training &amp; Quality Assurance</v>
          </cell>
          <cell r="R61">
            <v>67369.119999999995</v>
          </cell>
          <cell r="S61">
            <v>70915.520000000004</v>
          </cell>
          <cell r="T61">
            <v>74647.039999999994</v>
          </cell>
          <cell r="U61">
            <v>78576.160000000003</v>
          </cell>
          <cell r="V61">
            <v>80776.800000000003</v>
          </cell>
          <cell r="W61">
            <v>83037.759999999995</v>
          </cell>
          <cell r="X61">
            <v>85404.800000000003</v>
          </cell>
          <cell r="Y61"/>
        </row>
        <row r="62">
          <cell r="C62" t="str">
            <v>06510C</v>
          </cell>
          <cell r="D62" t="str">
            <v>Manager Accounting</v>
          </cell>
          <cell r="E62">
            <v>453</v>
          </cell>
          <cell r="F62">
            <v>10</v>
          </cell>
          <cell r="G62">
            <v>72756.320000000007</v>
          </cell>
          <cell r="H62">
            <v>76512.800000000003</v>
          </cell>
          <cell r="I62">
            <v>80412.800000000003</v>
          </cell>
          <cell r="J62">
            <v>85856.16</v>
          </cell>
          <cell r="K62">
            <v>88260.64</v>
          </cell>
          <cell r="L62">
            <v>90731.68</v>
          </cell>
          <cell r="M62">
            <v>93319.2</v>
          </cell>
          <cell r="P62" t="str">
            <v>06510C</v>
          </cell>
          <cell r="Q62" t="str">
            <v>Manager Accounting</v>
          </cell>
          <cell r="R62">
            <v>72756.320000000007</v>
          </cell>
          <cell r="S62">
            <v>76512.800000000003</v>
          </cell>
          <cell r="T62">
            <v>80412.800000000003</v>
          </cell>
          <cell r="U62">
            <v>85856.16</v>
          </cell>
          <cell r="V62">
            <v>88260.64</v>
          </cell>
          <cell r="W62">
            <v>90731.68</v>
          </cell>
          <cell r="X62">
            <v>93319.2</v>
          </cell>
          <cell r="Y62"/>
        </row>
        <row r="63">
          <cell r="C63" t="str">
            <v>06514C</v>
          </cell>
          <cell r="D63" t="str">
            <v xml:space="preserve">Manager Accounts Payable </v>
          </cell>
          <cell r="E63">
            <v>455</v>
          </cell>
          <cell r="F63">
            <v>10</v>
          </cell>
          <cell r="G63">
            <v>72756.320000000007</v>
          </cell>
          <cell r="H63">
            <v>76512.800000000003</v>
          </cell>
          <cell r="I63">
            <v>80412.800000000003</v>
          </cell>
          <cell r="J63">
            <v>85856.16</v>
          </cell>
          <cell r="K63">
            <v>88260.64</v>
          </cell>
          <cell r="L63">
            <v>90731.68</v>
          </cell>
          <cell r="M63">
            <v>93319.2</v>
          </cell>
          <cell r="P63" t="str">
            <v>06514C</v>
          </cell>
          <cell r="Q63" t="str">
            <v xml:space="preserve">Manager Accounts Payable </v>
          </cell>
          <cell r="R63">
            <v>72756.320000000007</v>
          </cell>
          <cell r="S63">
            <v>76512.800000000003</v>
          </cell>
          <cell r="T63">
            <v>80412.800000000003</v>
          </cell>
          <cell r="U63">
            <v>85856.16</v>
          </cell>
          <cell r="V63">
            <v>88260.64</v>
          </cell>
          <cell r="W63">
            <v>90731.68</v>
          </cell>
          <cell r="X63">
            <v>93319.2</v>
          </cell>
          <cell r="Y63"/>
        </row>
        <row r="64">
          <cell r="C64" t="str">
            <v>06515C</v>
          </cell>
          <cell r="D64" t="str">
            <v>Manager Accounts Receivable</v>
          </cell>
          <cell r="E64">
            <v>460</v>
          </cell>
          <cell r="F64">
            <v>10</v>
          </cell>
          <cell r="G64">
            <v>72756.320000000007</v>
          </cell>
          <cell r="H64">
            <v>76512.800000000003</v>
          </cell>
          <cell r="I64">
            <v>80412.800000000003</v>
          </cell>
          <cell r="J64">
            <v>85856.16</v>
          </cell>
          <cell r="K64">
            <v>88260.64</v>
          </cell>
          <cell r="L64">
            <v>90731.68</v>
          </cell>
          <cell r="M64">
            <v>93319.2</v>
          </cell>
          <cell r="P64" t="str">
            <v>06515C</v>
          </cell>
          <cell r="Q64" t="str">
            <v>Manager Accounts Receivable</v>
          </cell>
          <cell r="R64">
            <v>72756.320000000007</v>
          </cell>
          <cell r="S64">
            <v>76512.800000000003</v>
          </cell>
          <cell r="T64">
            <v>80412.800000000003</v>
          </cell>
          <cell r="U64">
            <v>85856.16</v>
          </cell>
          <cell r="V64">
            <v>88260.64</v>
          </cell>
          <cell r="W64">
            <v>90731.68</v>
          </cell>
          <cell r="X64">
            <v>93319.2</v>
          </cell>
          <cell r="Y64"/>
        </row>
        <row r="65">
          <cell r="C65" t="str">
            <v>06523C</v>
          </cell>
          <cell r="D65" t="str">
            <v>Manager Admin &amp; Data Quality</v>
          </cell>
          <cell r="E65">
            <v>493</v>
          </cell>
          <cell r="F65">
            <v>10</v>
          </cell>
          <cell r="G65">
            <v>76512.800000000003</v>
          </cell>
          <cell r="H65">
            <v>80412.800000000003</v>
          </cell>
          <cell r="I65">
            <v>85856.16</v>
          </cell>
          <cell r="J65">
            <v>88260.64</v>
          </cell>
          <cell r="K65">
            <v>90731.68</v>
          </cell>
          <cell r="L65">
            <v>93319.2</v>
          </cell>
          <cell r="M65">
            <v>95946.240000000005</v>
          </cell>
          <cell r="P65" t="str">
            <v>06523C</v>
          </cell>
          <cell r="Q65" t="str">
            <v>Manager Admin &amp; Data Quality</v>
          </cell>
          <cell r="R65">
            <v>76512.800000000003</v>
          </cell>
          <cell r="S65">
            <v>80412.800000000003</v>
          </cell>
          <cell r="T65">
            <v>85856.16</v>
          </cell>
          <cell r="U65">
            <v>88260.64</v>
          </cell>
          <cell r="V65">
            <v>90731.68</v>
          </cell>
          <cell r="W65">
            <v>93319.2</v>
          </cell>
          <cell r="X65">
            <v>95946.240000000005</v>
          </cell>
          <cell r="Y65"/>
        </row>
        <row r="66">
          <cell r="C66" t="str">
            <v>06520C</v>
          </cell>
          <cell r="D66" t="str">
            <v>Manager Administration City Attorney's Office</v>
          </cell>
          <cell r="E66">
            <v>498</v>
          </cell>
          <cell r="F66">
            <v>11</v>
          </cell>
          <cell r="G66">
            <v>80288</v>
          </cell>
          <cell r="H66">
            <v>84514.559999999998</v>
          </cell>
          <cell r="I66">
            <v>88961.600000000006</v>
          </cell>
          <cell r="J66">
            <v>95010.240000000005</v>
          </cell>
          <cell r="K66">
            <v>97672.639999999999</v>
          </cell>
          <cell r="L66">
            <v>100407.84</v>
          </cell>
          <cell r="M66">
            <v>103269.92</v>
          </cell>
          <cell r="P66" t="str">
            <v>06520C</v>
          </cell>
          <cell r="Q66" t="str">
            <v>Manager Administration City Attorney's Office</v>
          </cell>
          <cell r="R66">
            <v>80288</v>
          </cell>
          <cell r="S66">
            <v>84514.559999999998</v>
          </cell>
          <cell r="T66">
            <v>88961.600000000006</v>
          </cell>
          <cell r="U66">
            <v>95010.240000000005</v>
          </cell>
          <cell r="V66">
            <v>97672.639999999999</v>
          </cell>
          <cell r="W66">
            <v>100407.84</v>
          </cell>
          <cell r="X66">
            <v>103269.92</v>
          </cell>
          <cell r="Y66"/>
        </row>
        <row r="67">
          <cell r="C67" t="str">
            <v>06542C</v>
          </cell>
          <cell r="D67" t="str">
            <v>Manager Administrative Services</v>
          </cell>
          <cell r="E67">
            <v>460</v>
          </cell>
          <cell r="F67">
            <v>10</v>
          </cell>
          <cell r="G67">
            <v>74135.360000000001</v>
          </cell>
          <cell r="H67">
            <v>77825.279999999999</v>
          </cell>
          <cell r="I67">
            <v>81725.279999999999</v>
          </cell>
          <cell r="J67">
            <v>87010.559999999998</v>
          </cell>
          <cell r="K67">
            <v>89446.24</v>
          </cell>
          <cell r="L67">
            <v>91952.639999999999</v>
          </cell>
          <cell r="M67">
            <v>94573.440000000002</v>
          </cell>
          <cell r="P67" t="str">
            <v>06542C</v>
          </cell>
          <cell r="Q67" t="str">
            <v>Manager Administrative Services</v>
          </cell>
          <cell r="R67">
            <v>74135.360000000001</v>
          </cell>
          <cell r="S67">
            <v>77825.279999999999</v>
          </cell>
          <cell r="T67">
            <v>81725.279999999999</v>
          </cell>
          <cell r="U67">
            <v>87010.559999999998</v>
          </cell>
          <cell r="V67">
            <v>89446.24</v>
          </cell>
          <cell r="W67">
            <v>91952.639999999999</v>
          </cell>
          <cell r="X67">
            <v>94573.440000000002</v>
          </cell>
          <cell r="Y67"/>
        </row>
        <row r="68">
          <cell r="C68" t="str">
            <v>06560C</v>
          </cell>
          <cell r="D68" t="str">
            <v>Manager Assessment Services</v>
          </cell>
          <cell r="E68">
            <v>563</v>
          </cell>
          <cell r="F68">
            <v>12</v>
          </cell>
          <cell r="G68">
            <v>85117.998999999996</v>
          </cell>
          <cell r="H68">
            <v>89372.998999999996</v>
          </cell>
          <cell r="I68">
            <v>93844.001000000004</v>
          </cell>
          <cell r="J68">
            <v>98806.998999999996</v>
          </cell>
          <cell r="K68">
            <v>101575.001</v>
          </cell>
          <cell r="L68">
            <v>104418.001</v>
          </cell>
          <cell r="M68">
            <v>107394</v>
          </cell>
          <cell r="P68" t="str">
            <v>06560C</v>
          </cell>
          <cell r="Q68" t="str">
            <v>Manager Assessment Services</v>
          </cell>
          <cell r="R68">
            <v>85117.998999999996</v>
          </cell>
          <cell r="S68">
            <v>89372.998999999996</v>
          </cell>
          <cell r="T68">
            <v>93844.001000000004</v>
          </cell>
          <cell r="U68">
            <v>98806.998999999996</v>
          </cell>
          <cell r="V68">
            <v>101575.001</v>
          </cell>
          <cell r="W68">
            <v>104418.001</v>
          </cell>
          <cell r="X68">
            <v>107394</v>
          </cell>
          <cell r="Y68"/>
        </row>
        <row r="69">
          <cell r="C69" t="str">
            <v>06583C</v>
          </cell>
          <cell r="D69" t="str">
            <v xml:space="preserve">Manager Business Analysis </v>
          </cell>
          <cell r="E69">
            <v>473</v>
          </cell>
          <cell r="F69">
            <v>10</v>
          </cell>
          <cell r="G69">
            <v>74135.360000000001</v>
          </cell>
          <cell r="H69">
            <v>77825.279999999999</v>
          </cell>
          <cell r="I69">
            <v>81725.279999999999</v>
          </cell>
          <cell r="J69">
            <v>87010.559999999998</v>
          </cell>
          <cell r="K69">
            <v>89446.24</v>
          </cell>
          <cell r="L69">
            <v>91952.639999999999</v>
          </cell>
          <cell r="M69">
            <v>94573.440000000002</v>
          </cell>
          <cell r="P69" t="str">
            <v>06583C</v>
          </cell>
          <cell r="Q69" t="str">
            <v xml:space="preserve">Manager Business Analysis </v>
          </cell>
          <cell r="R69">
            <v>74135.360000000001</v>
          </cell>
          <cell r="S69">
            <v>77825.279999999999</v>
          </cell>
          <cell r="T69">
            <v>81725.279999999999</v>
          </cell>
          <cell r="U69">
            <v>87010.559999999998</v>
          </cell>
          <cell r="V69">
            <v>89446.24</v>
          </cell>
          <cell r="W69">
            <v>91952.639999999999</v>
          </cell>
          <cell r="X69">
            <v>94573.440000000002</v>
          </cell>
          <cell r="Y69"/>
        </row>
        <row r="70">
          <cell r="C70" t="str">
            <v>52580C</v>
          </cell>
          <cell r="D70" t="str">
            <v>Manager Business Finance</v>
          </cell>
          <cell r="E70">
            <v>585</v>
          </cell>
          <cell r="F70">
            <v>12</v>
          </cell>
          <cell r="G70">
            <v>99024.639999999999</v>
          </cell>
          <cell r="H70">
            <v>102984.96000000001</v>
          </cell>
          <cell r="I70">
            <v>107103.36</v>
          </cell>
          <cell r="J70">
            <v>111388.16</v>
          </cell>
          <cell r="K70">
            <v>115843.52</v>
          </cell>
          <cell r="P70" t="str">
            <v>52580C</v>
          </cell>
          <cell r="Q70" t="str">
            <v>Manager Business Finance</v>
          </cell>
          <cell r="R70">
            <v>99024.639999999999</v>
          </cell>
          <cell r="S70">
            <v>102984.96000000001</v>
          </cell>
          <cell r="T70">
            <v>107103.36</v>
          </cell>
          <cell r="U70">
            <v>111388.16</v>
          </cell>
          <cell r="V70">
            <v>115843.52</v>
          </cell>
          <cell r="Y70"/>
        </row>
        <row r="71">
          <cell r="C71" t="str">
            <v>06785C</v>
          </cell>
          <cell r="D71" t="str">
            <v>Manager Business Information Services</v>
          </cell>
          <cell r="E71">
            <v>560</v>
          </cell>
          <cell r="F71">
            <v>12</v>
          </cell>
          <cell r="G71">
            <v>101304.32000000001</v>
          </cell>
          <cell r="H71">
            <v>106668.64</v>
          </cell>
          <cell r="I71">
            <v>113873.76</v>
          </cell>
          <cell r="J71">
            <v>117060.32</v>
          </cell>
          <cell r="K71">
            <v>120340.48</v>
          </cell>
          <cell r="L71">
            <v>123770.4</v>
          </cell>
          <cell r="P71" t="str">
            <v>06785C</v>
          </cell>
          <cell r="Q71" t="str">
            <v>Manager Business Information Services</v>
          </cell>
          <cell r="R71">
            <v>101304.32000000001</v>
          </cell>
          <cell r="S71">
            <v>106668.64</v>
          </cell>
          <cell r="T71">
            <v>113873.76</v>
          </cell>
          <cell r="U71">
            <v>117060.32</v>
          </cell>
          <cell r="V71">
            <v>120340.48</v>
          </cell>
          <cell r="W71">
            <v>123770.4</v>
          </cell>
          <cell r="Y71"/>
        </row>
        <row r="72">
          <cell r="C72" t="str">
            <v>06590C</v>
          </cell>
          <cell r="D72" t="str">
            <v>Manager Business Licensing</v>
          </cell>
          <cell r="E72">
            <v>590</v>
          </cell>
          <cell r="F72">
            <v>13</v>
          </cell>
          <cell r="G72">
            <v>99344.960000000006</v>
          </cell>
          <cell r="H72">
            <v>103317.75999999999</v>
          </cell>
          <cell r="I72">
            <v>107450.72</v>
          </cell>
          <cell r="J72">
            <v>111748</v>
          </cell>
          <cell r="K72">
            <v>116220</v>
          </cell>
          <cell r="P72" t="str">
            <v>06590C</v>
          </cell>
          <cell r="Q72" t="str">
            <v>Manager Business Licensing</v>
          </cell>
          <cell r="R72">
            <v>99344.960000000006</v>
          </cell>
          <cell r="S72">
            <v>103317.75999999999</v>
          </cell>
          <cell r="T72">
            <v>107450.72</v>
          </cell>
          <cell r="U72">
            <v>111748</v>
          </cell>
          <cell r="V72">
            <v>116220</v>
          </cell>
          <cell r="Y72"/>
        </row>
        <row r="73">
          <cell r="C73" t="str">
            <v>06595C</v>
          </cell>
          <cell r="D73" t="str">
            <v xml:space="preserve">Manager Buying Services </v>
          </cell>
          <cell r="E73">
            <v>498</v>
          </cell>
          <cell r="F73">
            <v>11</v>
          </cell>
          <cell r="G73">
            <v>80288</v>
          </cell>
          <cell r="H73">
            <v>84514.559999999998</v>
          </cell>
          <cell r="I73">
            <v>88961.600000000006</v>
          </cell>
          <cell r="J73">
            <v>95010.240000000005</v>
          </cell>
          <cell r="K73">
            <v>97672.639999999999</v>
          </cell>
          <cell r="L73">
            <v>100407.84</v>
          </cell>
          <cell r="M73">
            <v>103269.92</v>
          </cell>
          <cell r="P73" t="str">
            <v>06595C</v>
          </cell>
          <cell r="Q73" t="str">
            <v xml:space="preserve">Manager Buying Services </v>
          </cell>
          <cell r="R73">
            <v>80288</v>
          </cell>
          <cell r="S73">
            <v>84514.559999999998</v>
          </cell>
          <cell r="T73">
            <v>88961.600000000006</v>
          </cell>
          <cell r="U73">
            <v>95010.240000000005</v>
          </cell>
          <cell r="V73">
            <v>97672.639999999999</v>
          </cell>
          <cell r="W73">
            <v>100407.84</v>
          </cell>
          <cell r="X73">
            <v>103269.92</v>
          </cell>
          <cell r="Y73"/>
        </row>
        <row r="74">
          <cell r="C74" t="str">
            <v>06638C</v>
          </cell>
          <cell r="D74" t="str">
            <v>Manager Community Engagement</v>
          </cell>
          <cell r="E74">
            <v>455</v>
          </cell>
          <cell r="F74">
            <v>10</v>
          </cell>
          <cell r="G74">
            <v>72756.320000000007</v>
          </cell>
          <cell r="H74">
            <v>76512.800000000003</v>
          </cell>
          <cell r="I74">
            <v>80412.800000000003</v>
          </cell>
          <cell r="J74">
            <v>85856.16</v>
          </cell>
          <cell r="K74">
            <v>88260.64</v>
          </cell>
          <cell r="L74">
            <v>90731.68</v>
          </cell>
          <cell r="M74">
            <v>93319.2</v>
          </cell>
          <cell r="P74" t="str">
            <v>06638C</v>
          </cell>
          <cell r="Q74" t="str">
            <v>Manager Community Engagement</v>
          </cell>
          <cell r="R74">
            <v>72756.320000000007</v>
          </cell>
          <cell r="S74">
            <v>76512.800000000003</v>
          </cell>
          <cell r="T74">
            <v>80412.800000000003</v>
          </cell>
          <cell r="U74">
            <v>85856.16</v>
          </cell>
          <cell r="V74">
            <v>88260.64</v>
          </cell>
          <cell r="W74">
            <v>90731.68</v>
          </cell>
          <cell r="X74">
            <v>93319.2</v>
          </cell>
          <cell r="Y74"/>
        </row>
        <row r="75">
          <cell r="C75" t="str">
            <v>06643C</v>
          </cell>
          <cell r="D75" t="str">
            <v>Manager Development Coordination</v>
          </cell>
          <cell r="E75">
            <v>518</v>
          </cell>
          <cell r="F75">
            <v>11</v>
          </cell>
          <cell r="G75">
            <v>80288</v>
          </cell>
          <cell r="H75">
            <v>84514.559999999998</v>
          </cell>
          <cell r="I75">
            <v>88961.600000000006</v>
          </cell>
          <cell r="J75">
            <v>95010.240000000005</v>
          </cell>
          <cell r="K75">
            <v>97672.639999999999</v>
          </cell>
          <cell r="L75">
            <v>100407.84</v>
          </cell>
          <cell r="M75">
            <v>103269.92</v>
          </cell>
          <cell r="P75" t="str">
            <v>06643C</v>
          </cell>
          <cell r="Q75" t="str">
            <v>Manager Development Coordination</v>
          </cell>
          <cell r="R75">
            <v>80288</v>
          </cell>
          <cell r="S75">
            <v>84514.559999999998</v>
          </cell>
          <cell r="T75">
            <v>88961.600000000006</v>
          </cell>
          <cell r="U75">
            <v>95010.240000000005</v>
          </cell>
          <cell r="V75">
            <v>97672.639999999999</v>
          </cell>
          <cell r="W75">
            <v>100407.84</v>
          </cell>
          <cell r="X75">
            <v>103269.92</v>
          </cell>
          <cell r="Y75"/>
        </row>
        <row r="76">
          <cell r="C76" t="str">
            <v>06644C</v>
          </cell>
          <cell r="D76" t="str">
            <v>Manager Development Finance</v>
          </cell>
          <cell r="E76">
            <v>552</v>
          </cell>
          <cell r="F76">
            <v>12</v>
          </cell>
          <cell r="G76">
            <v>86937.76</v>
          </cell>
          <cell r="H76">
            <v>91284.96</v>
          </cell>
          <cell r="I76">
            <v>95848.48</v>
          </cell>
          <cell r="J76">
            <v>102109.28</v>
          </cell>
          <cell r="K76">
            <v>104969.28</v>
          </cell>
          <cell r="L76">
            <v>107910.39999999999</v>
          </cell>
          <cell r="M76">
            <v>110984.64</v>
          </cell>
          <cell r="P76" t="str">
            <v>06644C</v>
          </cell>
          <cell r="Q76" t="str">
            <v>Manager Development Finance</v>
          </cell>
          <cell r="R76">
            <v>86937.76</v>
          </cell>
          <cell r="S76">
            <v>91284.96</v>
          </cell>
          <cell r="T76">
            <v>95848.48</v>
          </cell>
          <cell r="U76">
            <v>102109.28</v>
          </cell>
          <cell r="V76">
            <v>104969.28</v>
          </cell>
          <cell r="W76">
            <v>107910.39999999999</v>
          </cell>
          <cell r="X76">
            <v>110984.64</v>
          </cell>
          <cell r="Y76"/>
        </row>
        <row r="77">
          <cell r="C77" t="str">
            <v>52540C</v>
          </cell>
          <cell r="D77" t="str">
            <v>Manager Development Loan Contract</v>
          </cell>
          <cell r="E77">
            <v>540</v>
          </cell>
          <cell r="F77">
            <v>12</v>
          </cell>
          <cell r="G77">
            <v>82596.800000000003</v>
          </cell>
          <cell r="H77">
            <v>86941.92</v>
          </cell>
          <cell r="I77">
            <v>91517.92</v>
          </cell>
          <cell r="J77">
            <v>97741.28</v>
          </cell>
          <cell r="K77">
            <v>100478.56</v>
          </cell>
          <cell r="L77">
            <v>103292.8</v>
          </cell>
          <cell r="M77">
            <v>106236</v>
          </cell>
          <cell r="P77" t="str">
            <v>52540C</v>
          </cell>
          <cell r="Q77" t="str">
            <v>Manager Development Loan Contract</v>
          </cell>
          <cell r="R77">
            <v>82596.800000000003</v>
          </cell>
          <cell r="S77">
            <v>86941.92</v>
          </cell>
          <cell r="T77">
            <v>91517.92</v>
          </cell>
          <cell r="U77">
            <v>97741.28</v>
          </cell>
          <cell r="V77">
            <v>100478.56</v>
          </cell>
          <cell r="W77">
            <v>103292.8</v>
          </cell>
          <cell r="X77">
            <v>106236</v>
          </cell>
          <cell r="Y77"/>
        </row>
        <row r="78">
          <cell r="C78" t="str">
            <v>52570C</v>
          </cell>
          <cell r="D78" t="str">
            <v>Manager Economic Development (CPED)</v>
          </cell>
          <cell r="E78">
            <v>598</v>
          </cell>
          <cell r="F78">
            <v>13</v>
          </cell>
          <cell r="G78">
            <v>99344.960000000006</v>
          </cell>
          <cell r="H78">
            <v>103317.75999999999</v>
          </cell>
          <cell r="I78">
            <v>107450.72</v>
          </cell>
          <cell r="J78">
            <v>111748</v>
          </cell>
          <cell r="K78">
            <v>116220</v>
          </cell>
          <cell r="P78" t="str">
            <v>52570C</v>
          </cell>
          <cell r="Q78" t="str">
            <v>Manager Economic Development (CPED)</v>
          </cell>
          <cell r="R78">
            <v>99344.960000000006</v>
          </cell>
          <cell r="S78">
            <v>103317.75999999999</v>
          </cell>
          <cell r="T78">
            <v>107450.72</v>
          </cell>
          <cell r="U78">
            <v>111748</v>
          </cell>
          <cell r="V78">
            <v>116220</v>
          </cell>
          <cell r="Y78"/>
        </row>
        <row r="79">
          <cell r="C79" t="str">
            <v>06708C</v>
          </cell>
          <cell r="D79" t="str">
            <v>Manager Equity and Inclusion</v>
          </cell>
          <cell r="E79">
            <v>543</v>
          </cell>
          <cell r="F79">
            <v>12</v>
          </cell>
          <cell r="G79">
            <v>91551.2</v>
          </cell>
          <cell r="H79">
            <v>96657.600000000006</v>
          </cell>
          <cell r="I79">
            <v>103284.48</v>
          </cell>
          <cell r="J79">
            <v>106175.67999999999</v>
          </cell>
          <cell r="K79">
            <v>109148</v>
          </cell>
          <cell r="L79">
            <v>112261.75999999999</v>
          </cell>
          <cell r="P79" t="str">
            <v>06708C</v>
          </cell>
          <cell r="Q79" t="str">
            <v>Manager Equity and Inclusion</v>
          </cell>
          <cell r="R79">
            <v>91551.2</v>
          </cell>
          <cell r="S79">
            <v>96657.600000000006</v>
          </cell>
          <cell r="T79">
            <v>103284.48</v>
          </cell>
          <cell r="U79">
            <v>106175.67999999999</v>
          </cell>
          <cell r="V79">
            <v>109148</v>
          </cell>
          <cell r="W79">
            <v>112261.75999999999</v>
          </cell>
          <cell r="Y79"/>
        </row>
        <row r="80">
          <cell r="C80" t="str">
            <v>06710C</v>
          </cell>
          <cell r="D80" t="str">
            <v>Manager Finance</v>
          </cell>
          <cell r="E80">
            <v>528</v>
          </cell>
          <cell r="F80">
            <v>11</v>
          </cell>
          <cell r="G80">
            <v>80618.720000000001</v>
          </cell>
          <cell r="H80">
            <v>84757.92</v>
          </cell>
          <cell r="I80">
            <v>89069.759999999995</v>
          </cell>
          <cell r="J80">
            <v>95026.880000000005</v>
          </cell>
          <cell r="K80">
            <v>97687.2</v>
          </cell>
          <cell r="L80">
            <v>100424.48</v>
          </cell>
          <cell r="M80">
            <v>103286.56</v>
          </cell>
          <cell r="P80" t="str">
            <v>06710C</v>
          </cell>
          <cell r="Q80" t="str">
            <v>Manager Finance</v>
          </cell>
          <cell r="R80">
            <v>80618.720000000001</v>
          </cell>
          <cell r="S80">
            <v>84757.92</v>
          </cell>
          <cell r="T80">
            <v>89069.759999999995</v>
          </cell>
          <cell r="U80">
            <v>95026.880000000005</v>
          </cell>
          <cell r="V80">
            <v>97687.2</v>
          </cell>
          <cell r="W80">
            <v>100424.48</v>
          </cell>
          <cell r="X80">
            <v>103286.56</v>
          </cell>
          <cell r="Y80"/>
        </row>
        <row r="81">
          <cell r="C81" t="str">
            <v>06716C</v>
          </cell>
          <cell r="D81" t="str">
            <v>Manager Finance Systems Services</v>
          </cell>
          <cell r="E81">
            <v>518</v>
          </cell>
          <cell r="F81">
            <v>11</v>
          </cell>
          <cell r="G81">
            <v>88275.199999999997</v>
          </cell>
          <cell r="H81">
            <v>91804.96</v>
          </cell>
          <cell r="I81">
            <v>95478.24</v>
          </cell>
          <cell r="J81">
            <v>99297.12</v>
          </cell>
          <cell r="K81">
            <v>103269.92</v>
          </cell>
          <cell r="P81" t="str">
            <v>06716C</v>
          </cell>
          <cell r="Q81" t="str">
            <v>Manager Finance Systems Services</v>
          </cell>
          <cell r="R81">
            <v>88275.199999999997</v>
          </cell>
          <cell r="S81">
            <v>91804.96</v>
          </cell>
          <cell r="T81">
            <v>95478.24</v>
          </cell>
          <cell r="U81">
            <v>99297.12</v>
          </cell>
          <cell r="V81">
            <v>103269.92</v>
          </cell>
          <cell r="Y81"/>
        </row>
        <row r="82">
          <cell r="C82" t="str">
            <v>52904C</v>
          </cell>
          <cell r="D82" t="str">
            <v>Manager Financial Operations and Business Analysis</v>
          </cell>
          <cell r="E82">
            <v>483</v>
          </cell>
          <cell r="F82">
            <v>10</v>
          </cell>
          <cell r="G82">
            <v>83566.080000000002</v>
          </cell>
          <cell r="H82">
            <v>86908.64</v>
          </cell>
          <cell r="I82">
            <v>90384.320000000007</v>
          </cell>
          <cell r="J82">
            <v>93999.360000000001</v>
          </cell>
          <cell r="K82">
            <v>97760</v>
          </cell>
          <cell r="P82" t="str">
            <v>52904C</v>
          </cell>
          <cell r="Q82" t="str">
            <v>Manager Financial Operations and Business Analysis</v>
          </cell>
          <cell r="R82">
            <v>83566.080000000002</v>
          </cell>
          <cell r="S82">
            <v>86908.64</v>
          </cell>
          <cell r="T82">
            <v>90384.320000000007</v>
          </cell>
          <cell r="U82">
            <v>93999.360000000001</v>
          </cell>
          <cell r="V82">
            <v>97760</v>
          </cell>
          <cell r="Y82"/>
        </row>
        <row r="83">
          <cell r="C83" t="str">
            <v>59222C</v>
          </cell>
          <cell r="D83" t="str">
            <v>Manager Financial Services</v>
          </cell>
          <cell r="E83">
            <v>563</v>
          </cell>
          <cell r="F83">
            <v>11</v>
          </cell>
          <cell r="G83">
            <v>88275.199999999997</v>
          </cell>
          <cell r="H83">
            <v>91804.96</v>
          </cell>
          <cell r="I83">
            <v>95478.24</v>
          </cell>
          <cell r="J83">
            <v>99297.12</v>
          </cell>
          <cell r="K83">
            <v>103269.92</v>
          </cell>
          <cell r="P83" t="str">
            <v>59222C</v>
          </cell>
          <cell r="Q83" t="str">
            <v>Manager Financial Services</v>
          </cell>
          <cell r="R83">
            <v>88275.199999999997</v>
          </cell>
          <cell r="S83">
            <v>91804.96</v>
          </cell>
          <cell r="T83">
            <v>95478.24</v>
          </cell>
          <cell r="U83">
            <v>99297.12</v>
          </cell>
          <cell r="V83">
            <v>103269.92</v>
          </cell>
          <cell r="Y83"/>
        </row>
        <row r="84">
          <cell r="C84" t="str">
            <v>02657C</v>
          </cell>
          <cell r="D84" t="str">
            <v>Manager Grants &amp; Community Engagement</v>
          </cell>
          <cell r="E84">
            <v>505</v>
          </cell>
          <cell r="F84">
            <v>11</v>
          </cell>
          <cell r="G84">
            <v>88275.199999999997</v>
          </cell>
          <cell r="H84">
            <v>91804.96</v>
          </cell>
          <cell r="I84">
            <v>95478.24</v>
          </cell>
          <cell r="J84">
            <v>99297.12</v>
          </cell>
          <cell r="K84">
            <v>103269.92</v>
          </cell>
          <cell r="P84" t="str">
            <v>02657C</v>
          </cell>
          <cell r="Q84" t="str">
            <v>Manager Grants &amp; Community Engagement</v>
          </cell>
          <cell r="R84">
            <v>88275.199999999997</v>
          </cell>
          <cell r="S84">
            <v>91804.96</v>
          </cell>
          <cell r="T84">
            <v>95478.24</v>
          </cell>
          <cell r="U84">
            <v>99297.12</v>
          </cell>
          <cell r="V84">
            <v>103269.92</v>
          </cell>
          <cell r="Y84"/>
        </row>
        <row r="85">
          <cell r="C85" t="str">
            <v>06739C</v>
          </cell>
          <cell r="D85" t="str">
            <v>Manager Health Administration</v>
          </cell>
          <cell r="E85">
            <v>513</v>
          </cell>
          <cell r="F85">
            <v>11</v>
          </cell>
          <cell r="G85">
            <v>88275.199999999997</v>
          </cell>
          <cell r="H85">
            <v>91804.96</v>
          </cell>
          <cell r="I85">
            <v>95478.24</v>
          </cell>
          <cell r="J85">
            <v>99297.12</v>
          </cell>
          <cell r="K85">
            <v>103269.92</v>
          </cell>
          <cell r="P85" t="str">
            <v>06739C</v>
          </cell>
          <cell r="Q85" t="str">
            <v>Manager Health Administration</v>
          </cell>
          <cell r="R85">
            <v>88275.199999999997</v>
          </cell>
          <cell r="S85">
            <v>91804.96</v>
          </cell>
          <cell r="T85">
            <v>95478.24</v>
          </cell>
          <cell r="U85">
            <v>99297.12</v>
          </cell>
          <cell r="V85">
            <v>103269.92</v>
          </cell>
          <cell r="Y85"/>
        </row>
        <row r="86">
          <cell r="C86" t="str">
            <v>06743C</v>
          </cell>
          <cell r="D86" t="str">
            <v>Manager Healthy Living Program</v>
          </cell>
          <cell r="E86">
            <v>498</v>
          </cell>
          <cell r="F86">
            <v>11</v>
          </cell>
          <cell r="G86">
            <v>80288</v>
          </cell>
          <cell r="H86">
            <v>84514.559999999998</v>
          </cell>
          <cell r="I86">
            <v>88961.600000000006</v>
          </cell>
          <cell r="J86">
            <v>95010.240000000005</v>
          </cell>
          <cell r="K86">
            <v>97672.639999999999</v>
          </cell>
          <cell r="L86">
            <v>100407.84</v>
          </cell>
          <cell r="M86">
            <v>103269.92</v>
          </cell>
          <cell r="P86" t="str">
            <v>06743C</v>
          </cell>
          <cell r="Q86" t="str">
            <v>Manager Healthy Living Program</v>
          </cell>
          <cell r="R86">
            <v>80288</v>
          </cell>
          <cell r="S86">
            <v>84514.559999999998</v>
          </cell>
          <cell r="T86">
            <v>88961.600000000006</v>
          </cell>
          <cell r="U86">
            <v>95010.240000000005</v>
          </cell>
          <cell r="V86">
            <v>97672.639999999999</v>
          </cell>
          <cell r="W86">
            <v>100407.84</v>
          </cell>
          <cell r="X86">
            <v>103269.92</v>
          </cell>
          <cell r="Y86"/>
        </row>
        <row r="87">
          <cell r="C87" t="str">
            <v>06744C</v>
          </cell>
          <cell r="D87" t="str">
            <v>Manager Healthy Start</v>
          </cell>
          <cell r="E87">
            <v>465</v>
          </cell>
          <cell r="F87">
            <v>10</v>
          </cell>
          <cell r="G87">
            <v>74135.360000000001</v>
          </cell>
          <cell r="H87">
            <v>77825.279999999999</v>
          </cell>
          <cell r="I87">
            <v>81725.279999999999</v>
          </cell>
          <cell r="J87">
            <v>87010.559999999998</v>
          </cell>
          <cell r="K87">
            <v>89446.24</v>
          </cell>
          <cell r="L87">
            <v>91952.639999999999</v>
          </cell>
          <cell r="M87">
            <v>94573.440000000002</v>
          </cell>
          <cell r="P87" t="str">
            <v>06744C</v>
          </cell>
          <cell r="Q87" t="str">
            <v>Manager Healthy Start</v>
          </cell>
          <cell r="R87">
            <v>74135.360000000001</v>
          </cell>
          <cell r="S87">
            <v>77825.279999999999</v>
          </cell>
          <cell r="T87">
            <v>81725.279999999999</v>
          </cell>
          <cell r="U87">
            <v>87010.559999999998</v>
          </cell>
          <cell r="V87">
            <v>89446.24</v>
          </cell>
          <cell r="W87">
            <v>91952.639999999999</v>
          </cell>
          <cell r="X87">
            <v>94573.440000000002</v>
          </cell>
          <cell r="Y87"/>
        </row>
        <row r="88">
          <cell r="C88" t="str">
            <v>52600C</v>
          </cell>
          <cell r="D88" t="str">
            <v>Manager Housing Development</v>
          </cell>
          <cell r="E88">
            <v>588</v>
          </cell>
          <cell r="F88">
            <v>13</v>
          </cell>
          <cell r="G88">
            <v>99344.960000000006</v>
          </cell>
          <cell r="H88">
            <v>103317.75999999999</v>
          </cell>
          <cell r="I88">
            <v>107450.72</v>
          </cell>
          <cell r="J88">
            <v>111748</v>
          </cell>
          <cell r="K88">
            <v>116220</v>
          </cell>
          <cell r="P88" t="str">
            <v>52600C</v>
          </cell>
          <cell r="Q88" t="str">
            <v>Manager Housing Development</v>
          </cell>
          <cell r="R88">
            <v>99344.960000000006</v>
          </cell>
          <cell r="S88">
            <v>103317.75999999999</v>
          </cell>
          <cell r="T88">
            <v>107450.72</v>
          </cell>
          <cell r="U88">
            <v>111748</v>
          </cell>
          <cell r="V88">
            <v>116220</v>
          </cell>
          <cell r="Y88"/>
        </row>
        <row r="89">
          <cell r="C89" t="str">
            <v>52912C</v>
          </cell>
          <cell r="D89" t="str">
            <v>Manager HRIS</v>
          </cell>
          <cell r="E89">
            <v>510</v>
          </cell>
          <cell r="F89">
            <v>11</v>
          </cell>
          <cell r="G89">
            <v>88275.199999999997</v>
          </cell>
          <cell r="H89">
            <v>91804.96</v>
          </cell>
          <cell r="I89">
            <v>95478.24</v>
          </cell>
          <cell r="J89">
            <v>99297.12</v>
          </cell>
          <cell r="K89">
            <v>103269.92</v>
          </cell>
          <cell r="P89" t="str">
            <v>52912C</v>
          </cell>
          <cell r="Q89" t="str">
            <v>Manager HRIS</v>
          </cell>
          <cell r="R89">
            <v>88275.199999999997</v>
          </cell>
          <cell r="S89">
            <v>91804.96</v>
          </cell>
          <cell r="T89">
            <v>95478.24</v>
          </cell>
          <cell r="U89">
            <v>99297.12</v>
          </cell>
          <cell r="V89">
            <v>103269.92</v>
          </cell>
          <cell r="Y89"/>
        </row>
        <row r="90">
          <cell r="C90" t="str">
            <v>06795C</v>
          </cell>
          <cell r="D90" t="str">
            <v xml:space="preserve">Manager Internal Audit </v>
          </cell>
          <cell r="E90">
            <v>513</v>
          </cell>
          <cell r="F90">
            <v>11</v>
          </cell>
          <cell r="G90">
            <v>87773.998999999996</v>
          </cell>
          <cell r="H90">
            <v>92393.994999999995</v>
          </cell>
          <cell r="I90">
            <v>97255.994999999995</v>
          </cell>
          <cell r="J90">
            <v>103870</v>
          </cell>
          <cell r="K90">
            <v>106779.005</v>
          </cell>
          <cell r="L90">
            <v>109769.005</v>
          </cell>
          <cell r="M90">
            <v>112898.001</v>
          </cell>
          <cell r="P90" t="str">
            <v>06795C</v>
          </cell>
          <cell r="Q90" t="str">
            <v xml:space="preserve">Manager Internal Audit </v>
          </cell>
          <cell r="R90">
            <v>87773.998999999996</v>
          </cell>
          <cell r="S90">
            <v>92393.994999999995</v>
          </cell>
          <cell r="T90">
            <v>97255.994999999995</v>
          </cell>
          <cell r="U90">
            <v>103870</v>
          </cell>
          <cell r="V90">
            <v>106779.005</v>
          </cell>
          <cell r="W90">
            <v>109769.005</v>
          </cell>
          <cell r="X90">
            <v>112898.001</v>
          </cell>
          <cell r="Y90"/>
        </row>
        <row r="91">
          <cell r="C91" t="str">
            <v>01680C</v>
          </cell>
          <cell r="D91" t="str">
            <v>Manager Legislative Support Services</v>
          </cell>
          <cell r="E91">
            <v>473</v>
          </cell>
          <cell r="F91">
            <v>10</v>
          </cell>
          <cell r="G91">
            <v>74135.360000000001</v>
          </cell>
          <cell r="H91">
            <v>77825.279999999999</v>
          </cell>
          <cell r="I91">
            <v>81725.279999999999</v>
          </cell>
          <cell r="J91">
            <v>87010.559999999998</v>
          </cell>
          <cell r="K91">
            <v>89446.24</v>
          </cell>
          <cell r="L91">
            <v>91952.639999999999</v>
          </cell>
          <cell r="M91">
            <v>94573.440000000002</v>
          </cell>
          <cell r="P91" t="str">
            <v>01680C</v>
          </cell>
          <cell r="Q91" t="str">
            <v>Manager Legislative Support Services</v>
          </cell>
          <cell r="R91">
            <v>74135.360000000001</v>
          </cell>
          <cell r="S91">
            <v>77825.279999999999</v>
          </cell>
          <cell r="T91">
            <v>81725.279999999999</v>
          </cell>
          <cell r="U91">
            <v>87010.559999999998</v>
          </cell>
          <cell r="V91">
            <v>89446.24</v>
          </cell>
          <cell r="W91">
            <v>91952.639999999999</v>
          </cell>
          <cell r="X91">
            <v>94573.440000000002</v>
          </cell>
          <cell r="Y91"/>
        </row>
        <row r="92">
          <cell r="C92" t="str">
            <v>06825C</v>
          </cell>
          <cell r="D92" t="str">
            <v>Manager MPD Intellectual Property</v>
          </cell>
          <cell r="E92">
            <v>498</v>
          </cell>
          <cell r="F92">
            <v>11</v>
          </cell>
          <cell r="G92">
            <v>80288</v>
          </cell>
          <cell r="H92">
            <v>84514.559999999998</v>
          </cell>
          <cell r="I92">
            <v>88961.600000000006</v>
          </cell>
          <cell r="J92">
            <v>95010.240000000005</v>
          </cell>
          <cell r="K92">
            <v>97672.639999999999</v>
          </cell>
          <cell r="L92">
            <v>100407.84</v>
          </cell>
          <cell r="M92">
            <v>103269.92</v>
          </cell>
          <cell r="P92" t="str">
            <v>06825C</v>
          </cell>
          <cell r="Q92" t="str">
            <v>Manager MPD Intellectual Property</v>
          </cell>
          <cell r="R92">
            <v>80288</v>
          </cell>
          <cell r="S92">
            <v>84514.559999999998</v>
          </cell>
          <cell r="T92">
            <v>88961.600000000006</v>
          </cell>
          <cell r="U92">
            <v>95010.240000000005</v>
          </cell>
          <cell r="V92">
            <v>97672.639999999999</v>
          </cell>
          <cell r="W92">
            <v>100407.84</v>
          </cell>
          <cell r="X92">
            <v>103269.92</v>
          </cell>
          <cell r="Y92"/>
        </row>
        <row r="93">
          <cell r="C93" t="str">
            <v>06830C</v>
          </cell>
          <cell r="D93" t="str">
            <v>Manager MPLS Development Review</v>
          </cell>
          <cell r="E93">
            <v>588</v>
          </cell>
          <cell r="F93">
            <v>13</v>
          </cell>
          <cell r="G93">
            <v>99344.960000000006</v>
          </cell>
          <cell r="H93">
            <v>103317.75999999999</v>
          </cell>
          <cell r="I93">
            <v>107450.72</v>
          </cell>
          <cell r="J93">
            <v>111748</v>
          </cell>
          <cell r="K93">
            <v>116220</v>
          </cell>
          <cell r="P93" t="str">
            <v>06830C</v>
          </cell>
          <cell r="Q93" t="str">
            <v>Manager MPLS Development Review</v>
          </cell>
          <cell r="R93">
            <v>99344.960000000006</v>
          </cell>
          <cell r="S93">
            <v>103317.75999999999</v>
          </cell>
          <cell r="T93">
            <v>107450.72</v>
          </cell>
          <cell r="U93">
            <v>111748</v>
          </cell>
          <cell r="V93">
            <v>116220</v>
          </cell>
          <cell r="Y93"/>
        </row>
        <row r="94">
          <cell r="C94" t="str">
            <v>06835C</v>
          </cell>
          <cell r="D94" t="str">
            <v>Manager MPLS Workforce Development Program</v>
          </cell>
          <cell r="E94">
            <v>488</v>
          </cell>
          <cell r="F94">
            <v>10</v>
          </cell>
          <cell r="G94">
            <v>77116</v>
          </cell>
          <cell r="H94">
            <v>81174.080000000002</v>
          </cell>
          <cell r="I94">
            <v>85446.399999999994</v>
          </cell>
          <cell r="J94">
            <v>89943.360000000001</v>
          </cell>
          <cell r="K94">
            <v>92460.160000000003</v>
          </cell>
          <cell r="L94">
            <v>95051.839999999997</v>
          </cell>
          <cell r="M94">
            <v>97760</v>
          </cell>
          <cell r="P94" t="str">
            <v>06835C</v>
          </cell>
          <cell r="Q94" t="str">
            <v>Manager MPLS Workforce Development Program</v>
          </cell>
          <cell r="R94">
            <v>77116</v>
          </cell>
          <cell r="S94">
            <v>81174.080000000002</v>
          </cell>
          <cell r="T94">
            <v>85446.399999999994</v>
          </cell>
          <cell r="U94">
            <v>89943.360000000001</v>
          </cell>
          <cell r="V94">
            <v>92460.160000000003</v>
          </cell>
          <cell r="W94">
            <v>95051.839999999997</v>
          </cell>
          <cell r="X94">
            <v>97760</v>
          </cell>
          <cell r="Y94"/>
        </row>
        <row r="95">
          <cell r="C95" t="str">
            <v>06839C</v>
          </cell>
          <cell r="D95" t="str">
            <v>Manager Neighborhood Support</v>
          </cell>
          <cell r="E95">
            <v>490</v>
          </cell>
          <cell r="F95">
            <v>10</v>
          </cell>
          <cell r="G95">
            <v>77116</v>
          </cell>
          <cell r="H95">
            <v>81174.080000000002</v>
          </cell>
          <cell r="I95">
            <v>85446.399999999994</v>
          </cell>
          <cell r="J95">
            <v>89943.360000000001</v>
          </cell>
          <cell r="K95">
            <v>92460.160000000003</v>
          </cell>
          <cell r="L95">
            <v>95051.839999999997</v>
          </cell>
          <cell r="M95">
            <v>97760</v>
          </cell>
          <cell r="P95" t="str">
            <v>06839C</v>
          </cell>
          <cell r="Q95" t="str">
            <v>Manager Neighborhood Support</v>
          </cell>
          <cell r="R95">
            <v>77116</v>
          </cell>
          <cell r="S95">
            <v>81174.080000000002</v>
          </cell>
          <cell r="T95">
            <v>85446.399999999994</v>
          </cell>
          <cell r="U95">
            <v>89943.360000000001</v>
          </cell>
          <cell r="V95">
            <v>92460.160000000003</v>
          </cell>
          <cell r="W95">
            <v>95051.839999999997</v>
          </cell>
          <cell r="X95">
            <v>97760</v>
          </cell>
          <cell r="Y95"/>
        </row>
        <row r="96">
          <cell r="C96" t="str">
            <v>52620C</v>
          </cell>
          <cell r="D96" t="str">
            <v>Manager NRP &amp; Citizen Participation</v>
          </cell>
          <cell r="E96">
            <v>505</v>
          </cell>
          <cell r="F96">
            <v>11</v>
          </cell>
          <cell r="G96">
            <v>80288</v>
          </cell>
          <cell r="H96">
            <v>84514.559999999998</v>
          </cell>
          <cell r="I96">
            <v>88961.600000000006</v>
          </cell>
          <cell r="J96">
            <v>95010.240000000005</v>
          </cell>
          <cell r="K96">
            <v>97672.639999999999</v>
          </cell>
          <cell r="L96">
            <v>100407.84</v>
          </cell>
          <cell r="M96">
            <v>103269.92</v>
          </cell>
          <cell r="P96" t="str">
            <v>52620C</v>
          </cell>
          <cell r="Q96" t="str">
            <v>Manager NRP &amp; Citizen Participation</v>
          </cell>
          <cell r="R96">
            <v>80288</v>
          </cell>
          <cell r="S96">
            <v>84514.559999999998</v>
          </cell>
          <cell r="T96">
            <v>88961.600000000006</v>
          </cell>
          <cell r="U96">
            <v>95010.240000000005</v>
          </cell>
          <cell r="V96">
            <v>97672.639999999999</v>
          </cell>
          <cell r="W96">
            <v>100407.84</v>
          </cell>
          <cell r="X96">
            <v>103269.92</v>
          </cell>
          <cell r="Y96"/>
        </row>
        <row r="97">
          <cell r="C97" t="str">
            <v>06856C</v>
          </cell>
          <cell r="D97" t="str">
            <v>Manager Payroll</v>
          </cell>
          <cell r="E97">
            <v>545</v>
          </cell>
          <cell r="F97">
            <v>12</v>
          </cell>
          <cell r="G97">
            <v>91551.2</v>
          </cell>
          <cell r="H97">
            <v>96657.600000000006</v>
          </cell>
          <cell r="I97">
            <v>103284.48</v>
          </cell>
          <cell r="J97">
            <v>106175.67999999999</v>
          </cell>
          <cell r="K97">
            <v>109148</v>
          </cell>
          <cell r="L97">
            <v>112261.75999999999</v>
          </cell>
          <cell r="P97" t="str">
            <v>06856C</v>
          </cell>
          <cell r="Q97" t="str">
            <v>Manager Payroll</v>
          </cell>
          <cell r="R97">
            <v>91551.2</v>
          </cell>
          <cell r="S97">
            <v>96657.600000000006</v>
          </cell>
          <cell r="T97">
            <v>103284.48</v>
          </cell>
          <cell r="U97">
            <v>106175.67999999999</v>
          </cell>
          <cell r="V97">
            <v>109148</v>
          </cell>
          <cell r="W97">
            <v>112261.75999999999</v>
          </cell>
          <cell r="Y97"/>
        </row>
        <row r="98">
          <cell r="C98" t="str">
            <v>06846C</v>
          </cell>
          <cell r="D98" t="str">
            <v>Manager Personel, Finance Technology &amp; Administration</v>
          </cell>
          <cell r="E98">
            <v>510</v>
          </cell>
          <cell r="F98">
            <v>11</v>
          </cell>
          <cell r="G98">
            <v>80288</v>
          </cell>
          <cell r="H98">
            <v>84514.559999999998</v>
          </cell>
          <cell r="I98">
            <v>88961.600000000006</v>
          </cell>
          <cell r="J98">
            <v>95010.240000000005</v>
          </cell>
          <cell r="K98">
            <v>97672.639999999999</v>
          </cell>
          <cell r="L98">
            <v>100407.84</v>
          </cell>
          <cell r="M98">
            <v>103269.92</v>
          </cell>
          <cell r="P98" t="str">
            <v>06846C</v>
          </cell>
          <cell r="Q98" t="str">
            <v>Manager Personel, Finance Technology &amp; Administration</v>
          </cell>
          <cell r="R98">
            <v>80288</v>
          </cell>
          <cell r="S98">
            <v>84514.559999999998</v>
          </cell>
          <cell r="T98">
            <v>88961.600000000006</v>
          </cell>
          <cell r="U98">
            <v>95010.240000000005</v>
          </cell>
          <cell r="V98">
            <v>97672.639999999999</v>
          </cell>
          <cell r="W98">
            <v>100407.84</v>
          </cell>
          <cell r="X98">
            <v>103269.92</v>
          </cell>
          <cell r="Y98"/>
        </row>
        <row r="99">
          <cell r="C99" t="str">
            <v>10160C</v>
          </cell>
          <cell r="D99" t="str">
            <v>Manager Planning</v>
          </cell>
          <cell r="E99">
            <v>543</v>
          </cell>
          <cell r="F99">
            <v>12</v>
          </cell>
          <cell r="G99">
            <v>91551.2</v>
          </cell>
          <cell r="H99">
            <v>96657.600000000006</v>
          </cell>
          <cell r="I99">
            <v>103284.48</v>
          </cell>
          <cell r="J99">
            <v>106175.67999999999</v>
          </cell>
          <cell r="K99">
            <v>109148</v>
          </cell>
          <cell r="L99">
            <v>112261.75999999999</v>
          </cell>
          <cell r="P99" t="str">
            <v>10160C</v>
          </cell>
          <cell r="Q99" t="str">
            <v>Manager Planning</v>
          </cell>
          <cell r="R99">
            <v>91551.2</v>
          </cell>
          <cell r="S99">
            <v>96657.600000000006</v>
          </cell>
          <cell r="T99">
            <v>103284.48</v>
          </cell>
          <cell r="U99">
            <v>106175.67999999999</v>
          </cell>
          <cell r="V99">
            <v>109148</v>
          </cell>
          <cell r="W99">
            <v>112261.75999999999</v>
          </cell>
          <cell r="Y99"/>
        </row>
        <row r="100">
          <cell r="C100" t="str">
            <v>10193C</v>
          </cell>
          <cell r="D100" t="str">
            <v>Manager Police Record Services</v>
          </cell>
          <cell r="E100">
            <v>476</v>
          </cell>
          <cell r="F100">
            <v>10</v>
          </cell>
          <cell r="G100">
            <v>82276.479999999996</v>
          </cell>
          <cell r="H100">
            <v>84581.119999999995</v>
          </cell>
          <cell r="I100">
            <v>86948.160000000003</v>
          </cell>
          <cell r="J100">
            <v>89383.84</v>
          </cell>
          <cell r="K100">
            <v>91886.080000000002</v>
          </cell>
          <cell r="L100">
            <v>94461.119999999995</v>
          </cell>
          <cell r="M100">
            <v>97150.56</v>
          </cell>
          <cell r="P100" t="str">
            <v>10193C</v>
          </cell>
          <cell r="Q100" t="str">
            <v>Manager Police Record Services</v>
          </cell>
          <cell r="R100">
            <v>82276.479999999996</v>
          </cell>
          <cell r="S100">
            <v>84581.119999999995</v>
          </cell>
          <cell r="T100">
            <v>86948.160000000003</v>
          </cell>
          <cell r="U100">
            <v>89383.84</v>
          </cell>
          <cell r="V100">
            <v>91886.080000000002</v>
          </cell>
          <cell r="W100">
            <v>94461.119999999995</v>
          </cell>
          <cell r="X100">
            <v>97150.56</v>
          </cell>
          <cell r="Y100"/>
        </row>
        <row r="101">
          <cell r="C101" t="str">
            <v>06919C</v>
          </cell>
          <cell r="D101" t="str">
            <v>Manager Public Health Emergency Response</v>
          </cell>
          <cell r="E101">
            <v>465</v>
          </cell>
          <cell r="F101">
            <v>10</v>
          </cell>
          <cell r="G101">
            <v>74135.360000000001</v>
          </cell>
          <cell r="H101">
            <v>77825.279999999999</v>
          </cell>
          <cell r="I101">
            <v>81725.279999999999</v>
          </cell>
          <cell r="J101">
            <v>87010.559999999998</v>
          </cell>
          <cell r="K101">
            <v>89446.24</v>
          </cell>
          <cell r="L101">
            <v>91952.639999999999</v>
          </cell>
          <cell r="M101">
            <v>94573.440000000002</v>
          </cell>
          <cell r="P101" t="str">
            <v>06919C</v>
          </cell>
          <cell r="Q101" t="str">
            <v>Manager Public Health Emergency Response</v>
          </cell>
          <cell r="R101">
            <v>74135.360000000001</v>
          </cell>
          <cell r="S101">
            <v>77825.279999999999</v>
          </cell>
          <cell r="T101">
            <v>81725.279999999999</v>
          </cell>
          <cell r="U101">
            <v>87010.559999999998</v>
          </cell>
          <cell r="V101">
            <v>89446.24</v>
          </cell>
          <cell r="W101">
            <v>91952.639999999999</v>
          </cell>
          <cell r="X101">
            <v>94573.440000000002</v>
          </cell>
          <cell r="Y101"/>
        </row>
        <row r="102">
          <cell r="C102" t="str">
            <v>52924C</v>
          </cell>
          <cell r="D102" t="str">
            <v>Manager Public Works Initiatives and Analysis</v>
          </cell>
          <cell r="E102">
            <v>505</v>
          </cell>
          <cell r="F102">
            <v>11</v>
          </cell>
          <cell r="G102">
            <v>88275.199999999997</v>
          </cell>
          <cell r="H102">
            <v>91804.96</v>
          </cell>
          <cell r="I102">
            <v>95478.24</v>
          </cell>
          <cell r="J102">
            <v>99297.12</v>
          </cell>
          <cell r="K102">
            <v>103269.92</v>
          </cell>
          <cell r="P102" t="str">
            <v>52924C</v>
          </cell>
          <cell r="Q102" t="str">
            <v>Manager Public Works Initiatives and Analysis</v>
          </cell>
          <cell r="R102">
            <v>88275.199999999997</v>
          </cell>
          <cell r="S102">
            <v>91804.96</v>
          </cell>
          <cell r="T102">
            <v>95478.24</v>
          </cell>
          <cell r="U102">
            <v>99297.12</v>
          </cell>
          <cell r="V102">
            <v>103269.92</v>
          </cell>
          <cell r="Y102"/>
        </row>
        <row r="103">
          <cell r="C103" t="str">
            <v xml:space="preserve">52906C </v>
          </cell>
          <cell r="D103" t="str">
            <v>Manager Research &amp; Evaluation - Health Dept</v>
          </cell>
          <cell r="E103">
            <v>520</v>
          </cell>
          <cell r="F103">
            <v>11</v>
          </cell>
          <cell r="G103">
            <v>88275.199999999997</v>
          </cell>
          <cell r="H103">
            <v>91804.96</v>
          </cell>
          <cell r="I103">
            <v>95478.24</v>
          </cell>
          <cell r="J103">
            <v>99297.12</v>
          </cell>
          <cell r="K103">
            <v>103269.92</v>
          </cell>
          <cell r="P103" t="str">
            <v xml:space="preserve">52906C </v>
          </cell>
          <cell r="Q103" t="str">
            <v>Manager Research &amp; Evaluation - Health Dept</v>
          </cell>
          <cell r="R103">
            <v>88275.199999999997</v>
          </cell>
          <cell r="S103">
            <v>91804.96</v>
          </cell>
          <cell r="T103">
            <v>95478.24</v>
          </cell>
          <cell r="U103">
            <v>99297.12</v>
          </cell>
          <cell r="V103">
            <v>103269.92</v>
          </cell>
          <cell r="Y103"/>
        </row>
        <row r="104">
          <cell r="C104" t="str">
            <v>06934C</v>
          </cell>
          <cell r="D104" t="str">
            <v>Manager Resource Coordinator</v>
          </cell>
          <cell r="E104">
            <v>543</v>
          </cell>
          <cell r="F104">
            <v>12</v>
          </cell>
          <cell r="G104">
            <v>91551.2</v>
          </cell>
          <cell r="H104">
            <v>96657.600000000006</v>
          </cell>
          <cell r="I104">
            <v>103284.48</v>
          </cell>
          <cell r="J104">
            <v>106175.67999999999</v>
          </cell>
          <cell r="K104">
            <v>109148</v>
          </cell>
          <cell r="L104">
            <v>112261.75999999999</v>
          </cell>
          <cell r="P104" t="str">
            <v>06934C</v>
          </cell>
          <cell r="Q104" t="str">
            <v>Manager Resource Coordinator</v>
          </cell>
          <cell r="R104">
            <v>91551.2</v>
          </cell>
          <cell r="S104">
            <v>96657.600000000006</v>
          </cell>
          <cell r="T104">
            <v>103284.48</v>
          </cell>
          <cell r="U104">
            <v>106175.67999999999</v>
          </cell>
          <cell r="V104">
            <v>109148</v>
          </cell>
          <cell r="W104">
            <v>112261.75999999999</v>
          </cell>
          <cell r="Y104"/>
        </row>
        <row r="105">
          <cell r="C105" t="str">
            <v>06720C</v>
          </cell>
          <cell r="D105" t="str">
            <v>Manager Revenue &amp; Collections</v>
          </cell>
          <cell r="E105">
            <v>553</v>
          </cell>
          <cell r="F105">
            <v>12</v>
          </cell>
          <cell r="G105">
            <v>95960.8</v>
          </cell>
          <cell r="H105">
            <v>99800.48</v>
          </cell>
          <cell r="I105">
            <v>103792</v>
          </cell>
          <cell r="J105">
            <v>107943.67999999999</v>
          </cell>
          <cell r="K105">
            <v>112261.75999999999</v>
          </cell>
          <cell r="P105" t="str">
            <v>06720C</v>
          </cell>
          <cell r="Q105" t="str">
            <v>Manager Revenue &amp; Collections</v>
          </cell>
          <cell r="R105">
            <v>95960.8</v>
          </cell>
          <cell r="S105">
            <v>99800.48</v>
          </cell>
          <cell r="T105">
            <v>103792</v>
          </cell>
          <cell r="U105">
            <v>107943.67999999999</v>
          </cell>
          <cell r="V105">
            <v>112261.75999999999</v>
          </cell>
          <cell r="Y105"/>
        </row>
        <row r="106">
          <cell r="C106" t="str">
            <v>06935C</v>
          </cell>
          <cell r="D106" t="str">
            <v>Manager Safety Programs</v>
          </cell>
          <cell r="E106">
            <v>470</v>
          </cell>
          <cell r="F106">
            <v>10</v>
          </cell>
          <cell r="G106">
            <v>72756.320000000007</v>
          </cell>
          <cell r="H106">
            <v>76512.800000000003</v>
          </cell>
          <cell r="I106">
            <v>80412.800000000003</v>
          </cell>
          <cell r="J106">
            <v>85856.16</v>
          </cell>
          <cell r="K106">
            <v>88260.64</v>
          </cell>
          <cell r="L106">
            <v>90731.68</v>
          </cell>
          <cell r="M106">
            <v>93319.2</v>
          </cell>
          <cell r="P106" t="str">
            <v>06935C</v>
          </cell>
          <cell r="Q106" t="str">
            <v>Manager Safety Programs</v>
          </cell>
          <cell r="R106">
            <v>72756.320000000007</v>
          </cell>
          <cell r="S106">
            <v>76512.800000000003</v>
          </cell>
          <cell r="T106">
            <v>80412.800000000003</v>
          </cell>
          <cell r="U106">
            <v>85856.16</v>
          </cell>
          <cell r="V106">
            <v>88260.64</v>
          </cell>
          <cell r="W106">
            <v>90731.68</v>
          </cell>
          <cell r="X106">
            <v>93319.2</v>
          </cell>
          <cell r="Y106"/>
        </row>
        <row r="107">
          <cell r="C107" t="str">
            <v>06938C</v>
          </cell>
          <cell r="D107" t="str">
            <v>Manager School Health Services</v>
          </cell>
          <cell r="E107">
            <v>525</v>
          </cell>
          <cell r="F107">
            <v>11</v>
          </cell>
          <cell r="G107">
            <v>88036</v>
          </cell>
          <cell r="H107">
            <v>92148.160000000003</v>
          </cell>
          <cell r="I107">
            <v>97664.320000000007</v>
          </cell>
          <cell r="J107">
            <v>100401.60000000001</v>
          </cell>
          <cell r="K107">
            <v>103213.75999999999</v>
          </cell>
          <cell r="L107">
            <v>106154.88</v>
          </cell>
          <cell r="P107" t="str">
            <v>06938C</v>
          </cell>
          <cell r="Q107" t="str">
            <v>Manager School Health Services</v>
          </cell>
          <cell r="R107">
            <v>88036</v>
          </cell>
          <cell r="S107">
            <v>92148.160000000003</v>
          </cell>
          <cell r="T107">
            <v>97664.320000000007</v>
          </cell>
          <cell r="U107">
            <v>100401.60000000001</v>
          </cell>
          <cell r="V107">
            <v>103213.75999999999</v>
          </cell>
          <cell r="W107">
            <v>106154.88</v>
          </cell>
          <cell r="Y107"/>
        </row>
        <row r="108">
          <cell r="C108" t="str">
            <v>59210C</v>
          </cell>
          <cell r="D108" t="str">
            <v>Manager Small Business Program</v>
          </cell>
          <cell r="E108">
            <v>498</v>
          </cell>
          <cell r="F108">
            <v>11</v>
          </cell>
          <cell r="G108">
            <v>88275.199999999997</v>
          </cell>
          <cell r="H108">
            <v>91804.96</v>
          </cell>
          <cell r="I108">
            <v>95478.24</v>
          </cell>
          <cell r="J108">
            <v>99297.12</v>
          </cell>
          <cell r="K108">
            <v>103269.92</v>
          </cell>
          <cell r="P108" t="str">
            <v>59210C</v>
          </cell>
          <cell r="Q108" t="str">
            <v>Manager Small Business Program</v>
          </cell>
          <cell r="R108">
            <v>88275.199999999997</v>
          </cell>
          <cell r="S108">
            <v>91804.96</v>
          </cell>
          <cell r="T108">
            <v>95478.24</v>
          </cell>
          <cell r="U108">
            <v>99297.12</v>
          </cell>
          <cell r="V108">
            <v>103269.92</v>
          </cell>
          <cell r="Y108"/>
        </row>
        <row r="109">
          <cell r="C109" t="str">
            <v>06965C</v>
          </cell>
          <cell r="D109" t="str">
            <v>Manager Special Project &amp; Research</v>
          </cell>
          <cell r="E109">
            <v>570</v>
          </cell>
          <cell r="F109">
            <v>12</v>
          </cell>
          <cell r="G109">
            <v>106562.56</v>
          </cell>
          <cell r="H109">
            <v>109545.28</v>
          </cell>
          <cell r="I109">
            <v>112613.28</v>
          </cell>
          <cell r="J109">
            <v>115822.72</v>
          </cell>
          <cell r="P109" t="str">
            <v>06965C</v>
          </cell>
          <cell r="Q109" t="str">
            <v>Manager Special Project &amp; Research</v>
          </cell>
          <cell r="R109">
            <v>106562.56</v>
          </cell>
          <cell r="S109">
            <v>109545.28</v>
          </cell>
          <cell r="T109">
            <v>112613.28</v>
          </cell>
          <cell r="U109">
            <v>115822.72</v>
          </cell>
          <cell r="Y109"/>
        </row>
        <row r="110">
          <cell r="C110" t="str">
            <v>06963C</v>
          </cell>
          <cell r="D110" t="str">
            <v>Manager Special Projects &amp; Business Specialist</v>
          </cell>
          <cell r="E110">
            <v>543</v>
          </cell>
          <cell r="F110">
            <v>12</v>
          </cell>
          <cell r="G110">
            <v>95667.520000000004</v>
          </cell>
          <cell r="H110">
            <v>98535.84</v>
          </cell>
          <cell r="I110">
            <v>101493.6</v>
          </cell>
          <cell r="J110">
            <v>104536.64</v>
          </cell>
          <cell r="P110" t="str">
            <v>06963C</v>
          </cell>
          <cell r="Q110" t="str">
            <v>Manager Special Projects &amp; Business Specialist</v>
          </cell>
          <cell r="R110">
            <v>95667.520000000004</v>
          </cell>
          <cell r="S110">
            <v>98535.84</v>
          </cell>
          <cell r="T110">
            <v>101493.6</v>
          </cell>
          <cell r="U110">
            <v>104536.64</v>
          </cell>
          <cell r="Y110"/>
        </row>
        <row r="111">
          <cell r="C111" t="str">
            <v>06608C</v>
          </cell>
          <cell r="D111" t="str">
            <v>Manager Stores &amp; Central Requistions</v>
          </cell>
          <cell r="E111">
            <v>423</v>
          </cell>
          <cell r="F111">
            <v>9</v>
          </cell>
          <cell r="G111">
            <v>68712.800000000003</v>
          </cell>
          <cell r="H111">
            <v>72327.839999999997</v>
          </cell>
          <cell r="I111">
            <v>76134.240000000005</v>
          </cell>
          <cell r="J111">
            <v>80142.399999999994</v>
          </cell>
          <cell r="K111">
            <v>82386.720000000001</v>
          </cell>
          <cell r="L111">
            <v>84693.440000000002</v>
          </cell>
          <cell r="M111">
            <v>87108.32</v>
          </cell>
          <cell r="P111" t="str">
            <v>06608C</v>
          </cell>
          <cell r="Q111" t="str">
            <v>Manager Stores &amp; Central Requistions</v>
          </cell>
          <cell r="R111">
            <v>68712.800000000003</v>
          </cell>
          <cell r="S111">
            <v>72327.839999999997</v>
          </cell>
          <cell r="T111">
            <v>76134.240000000005</v>
          </cell>
          <cell r="U111">
            <v>80142.399999999994</v>
          </cell>
          <cell r="V111">
            <v>82386.720000000001</v>
          </cell>
          <cell r="W111">
            <v>84693.440000000002</v>
          </cell>
          <cell r="X111">
            <v>87108.32</v>
          </cell>
          <cell r="Y111"/>
        </row>
        <row r="112">
          <cell r="C112" t="str">
            <v>06670C</v>
          </cell>
          <cell r="D112" t="str">
            <v>Manager Sustainability</v>
          </cell>
          <cell r="E112">
            <v>543</v>
          </cell>
          <cell r="F112">
            <v>12</v>
          </cell>
          <cell r="G112">
            <v>95960.8</v>
          </cell>
          <cell r="H112">
            <v>99800.48</v>
          </cell>
          <cell r="I112">
            <v>103792</v>
          </cell>
          <cell r="J112">
            <v>107943.67999999999</v>
          </cell>
          <cell r="K112">
            <v>112261.75999999999</v>
          </cell>
          <cell r="P112" t="str">
            <v>06670C</v>
          </cell>
          <cell r="Q112" t="str">
            <v>Manager Sustainability</v>
          </cell>
          <cell r="R112">
            <v>95960.8</v>
          </cell>
          <cell r="S112">
            <v>99800.48</v>
          </cell>
          <cell r="T112">
            <v>103792</v>
          </cell>
          <cell r="U112">
            <v>107943.67999999999</v>
          </cell>
          <cell r="V112">
            <v>112261.75999999999</v>
          </cell>
          <cell r="Y112"/>
        </row>
        <row r="113">
          <cell r="C113" t="str">
            <v>00850C</v>
          </cell>
          <cell r="D113" t="str">
            <v>Manager Treasury Operations</v>
          </cell>
          <cell r="E113">
            <v>548</v>
          </cell>
          <cell r="F113">
            <v>12</v>
          </cell>
          <cell r="G113">
            <v>86937.76</v>
          </cell>
          <cell r="H113">
            <v>91284.96</v>
          </cell>
          <cell r="I113">
            <v>95848.48</v>
          </cell>
          <cell r="J113">
            <v>102109.28</v>
          </cell>
          <cell r="K113">
            <v>104969.28</v>
          </cell>
          <cell r="L113">
            <v>107910.39999999999</v>
          </cell>
          <cell r="M113">
            <v>110984.64</v>
          </cell>
          <cell r="P113" t="str">
            <v>00850C</v>
          </cell>
          <cell r="Q113" t="str">
            <v>Manager Treasury Operations</v>
          </cell>
          <cell r="R113">
            <v>86937.76</v>
          </cell>
          <cell r="S113">
            <v>91284.96</v>
          </cell>
          <cell r="T113">
            <v>95848.48</v>
          </cell>
          <cell r="U113">
            <v>102109.28</v>
          </cell>
          <cell r="V113">
            <v>104969.28</v>
          </cell>
          <cell r="W113">
            <v>107910.39999999999</v>
          </cell>
          <cell r="X113">
            <v>110984.64</v>
          </cell>
          <cell r="Y113"/>
        </row>
        <row r="114">
          <cell r="C114" t="str">
            <v>07020C</v>
          </cell>
          <cell r="D114" t="str">
            <v>Manager Utilities Billing</v>
          </cell>
          <cell r="E114">
            <v>455</v>
          </cell>
          <cell r="F114">
            <v>10</v>
          </cell>
          <cell r="G114">
            <v>72756.320000000007</v>
          </cell>
          <cell r="H114">
            <v>76512.800000000003</v>
          </cell>
          <cell r="I114">
            <v>80412.800000000003</v>
          </cell>
          <cell r="J114">
            <v>85856.16</v>
          </cell>
          <cell r="K114">
            <v>88260.64</v>
          </cell>
          <cell r="L114">
            <v>90731.68</v>
          </cell>
          <cell r="M114">
            <v>93319.2</v>
          </cell>
          <cell r="P114" t="str">
            <v>07020C</v>
          </cell>
          <cell r="Q114" t="str">
            <v>Manager Utilities Billing</v>
          </cell>
          <cell r="R114">
            <v>72756.320000000007</v>
          </cell>
          <cell r="S114">
            <v>76512.800000000003</v>
          </cell>
          <cell r="T114">
            <v>80412.800000000003</v>
          </cell>
          <cell r="U114">
            <v>85856.16</v>
          </cell>
          <cell r="V114">
            <v>88260.64</v>
          </cell>
          <cell r="W114">
            <v>90731.68</v>
          </cell>
          <cell r="X114">
            <v>93319.2</v>
          </cell>
          <cell r="Y114"/>
        </row>
        <row r="115">
          <cell r="C115" t="str">
            <v>07022C</v>
          </cell>
          <cell r="D115" t="str">
            <v>Manager Video Services</v>
          </cell>
          <cell r="E115">
            <v>418</v>
          </cell>
          <cell r="F115">
            <v>9</v>
          </cell>
          <cell r="G115">
            <v>64475.839999999997</v>
          </cell>
          <cell r="H115">
            <v>67993.119999999995</v>
          </cell>
          <cell r="I115">
            <v>72616.960000000006</v>
          </cell>
          <cell r="J115">
            <v>79416.479999999996</v>
          </cell>
          <cell r="K115">
            <v>81640</v>
          </cell>
          <cell r="L115">
            <v>83925.92</v>
          </cell>
          <cell r="M115">
            <v>86317.92</v>
          </cell>
          <cell r="P115" t="str">
            <v>07022C</v>
          </cell>
          <cell r="Q115" t="str">
            <v>Manager Video Services</v>
          </cell>
          <cell r="R115">
            <v>64475.839999999997</v>
          </cell>
          <cell r="S115">
            <v>67993.119999999995</v>
          </cell>
          <cell r="T115">
            <v>72616.960000000006</v>
          </cell>
          <cell r="U115">
            <v>79416.479999999996</v>
          </cell>
          <cell r="V115">
            <v>81640</v>
          </cell>
          <cell r="W115">
            <v>83925.92</v>
          </cell>
          <cell r="X115">
            <v>86317.92</v>
          </cell>
          <cell r="Y115"/>
        </row>
        <row r="116">
          <cell r="C116" t="str">
            <v>42300C</v>
          </cell>
          <cell r="D116" t="str">
            <v>Marketing &amp; Communication Manager</v>
          </cell>
          <cell r="E116">
            <v>448</v>
          </cell>
          <cell r="F116">
            <v>9</v>
          </cell>
          <cell r="G116">
            <v>70021.119999999995</v>
          </cell>
          <cell r="H116">
            <v>73706.880000000005</v>
          </cell>
          <cell r="I116">
            <v>78174.720000000001</v>
          </cell>
          <cell r="J116">
            <v>82644.639999999999</v>
          </cell>
          <cell r="K116">
            <v>84957.6</v>
          </cell>
          <cell r="L116">
            <v>87337.12</v>
          </cell>
          <cell r="M116">
            <v>89826.880000000005</v>
          </cell>
          <cell r="P116" t="str">
            <v>42300C</v>
          </cell>
          <cell r="Q116" t="str">
            <v>Marketing &amp; Communication Manager</v>
          </cell>
          <cell r="R116">
            <v>70021.119999999995</v>
          </cell>
          <cell r="S116">
            <v>73706.880000000005</v>
          </cell>
          <cell r="T116">
            <v>78174.720000000001</v>
          </cell>
          <cell r="U116">
            <v>82644.639999999999</v>
          </cell>
          <cell r="V116">
            <v>84957.6</v>
          </cell>
          <cell r="W116">
            <v>87337.12</v>
          </cell>
          <cell r="X116">
            <v>89826.880000000005</v>
          </cell>
          <cell r="Y116"/>
        </row>
        <row r="117">
          <cell r="C117" t="str">
            <v>07085C</v>
          </cell>
          <cell r="D117" t="str">
            <v>Media Relations Manager</v>
          </cell>
          <cell r="E117">
            <v>448</v>
          </cell>
          <cell r="F117">
            <v>9</v>
          </cell>
          <cell r="G117">
            <v>70021.119999999995</v>
          </cell>
          <cell r="H117">
            <v>73706.880000000005</v>
          </cell>
          <cell r="I117">
            <v>78174.720000000001</v>
          </cell>
          <cell r="J117">
            <v>82644.639999999999</v>
          </cell>
          <cell r="K117">
            <v>84957.6</v>
          </cell>
          <cell r="L117">
            <v>87337.12</v>
          </cell>
          <cell r="M117">
            <v>89826.880000000005</v>
          </cell>
          <cell r="P117" t="str">
            <v>07085C</v>
          </cell>
          <cell r="Q117" t="str">
            <v>Media Relations Manager</v>
          </cell>
          <cell r="R117">
            <v>70021.119999999995</v>
          </cell>
          <cell r="S117">
            <v>73706.880000000005</v>
          </cell>
          <cell r="T117">
            <v>78174.720000000001</v>
          </cell>
          <cell r="U117">
            <v>82644.639999999999</v>
          </cell>
          <cell r="V117">
            <v>84957.6</v>
          </cell>
          <cell r="W117">
            <v>87337.12</v>
          </cell>
          <cell r="X117">
            <v>89826.880000000005</v>
          </cell>
          <cell r="Y117"/>
        </row>
        <row r="118">
          <cell r="C118" t="str">
            <v>08855C</v>
          </cell>
          <cell r="D118" t="str">
            <v>MFD Interagency Coordinator</v>
          </cell>
          <cell r="E118">
            <v>458</v>
          </cell>
          <cell r="F118">
            <v>10</v>
          </cell>
          <cell r="G118">
            <v>68893.759999999995</v>
          </cell>
          <cell r="H118">
            <v>72356.960000000006</v>
          </cell>
          <cell r="I118">
            <v>76265.279999999999</v>
          </cell>
          <cell r="J118">
            <v>82636.320000000007</v>
          </cell>
          <cell r="K118">
            <v>84951.360000000001</v>
          </cell>
          <cell r="L118">
            <v>89400.48</v>
          </cell>
          <cell r="M118">
            <v>94527.679999999993</v>
          </cell>
          <cell r="P118" t="str">
            <v>08855C</v>
          </cell>
          <cell r="Q118" t="str">
            <v>MFD Interagency Coordinator</v>
          </cell>
          <cell r="R118">
            <v>68893.759999999995</v>
          </cell>
          <cell r="S118">
            <v>72356.960000000006</v>
          </cell>
          <cell r="T118">
            <v>76265.279999999999</v>
          </cell>
          <cell r="U118">
            <v>82636.320000000007</v>
          </cell>
          <cell r="V118">
            <v>84951.360000000001</v>
          </cell>
          <cell r="W118">
            <v>89400.48</v>
          </cell>
          <cell r="X118">
            <v>94527.679999999993</v>
          </cell>
          <cell r="Y118"/>
        </row>
        <row r="119">
          <cell r="C119" t="str">
            <v>07250C</v>
          </cell>
          <cell r="D119" t="str">
            <v>Nurse Practitioner Physicisian's Assistant</v>
          </cell>
          <cell r="E119">
            <v>478</v>
          </cell>
          <cell r="F119">
            <v>10</v>
          </cell>
          <cell r="G119">
            <v>93749.759999999995</v>
          </cell>
          <cell r="H119">
            <v>96374.720000000001</v>
          </cell>
          <cell r="I119">
            <v>99072.48</v>
          </cell>
          <cell r="J119">
            <v>101897.12</v>
          </cell>
          <cell r="P119" t="str">
            <v>07250C</v>
          </cell>
          <cell r="Q119" t="str">
            <v>Nurse Practitioner Physicisian's Assistant</v>
          </cell>
          <cell r="R119">
            <v>93749.759999999995</v>
          </cell>
          <cell r="S119">
            <v>96374.720000000001</v>
          </cell>
          <cell r="T119">
            <v>99072.48</v>
          </cell>
          <cell r="U119">
            <v>101897.12</v>
          </cell>
          <cell r="Y119"/>
        </row>
        <row r="120">
          <cell r="C120" t="str">
            <v>07455C</v>
          </cell>
          <cell r="D120" t="str">
            <v xml:space="preserve">Parking System Manager </v>
          </cell>
          <cell r="E120">
            <v>573</v>
          </cell>
          <cell r="F120">
            <v>12</v>
          </cell>
          <cell r="G120">
            <v>99024.639999999999</v>
          </cell>
          <cell r="H120">
            <v>102984.96000000001</v>
          </cell>
          <cell r="I120">
            <v>107103.36</v>
          </cell>
          <cell r="J120">
            <v>111388.16</v>
          </cell>
          <cell r="K120">
            <v>115843.52</v>
          </cell>
          <cell r="P120" t="str">
            <v>07455C</v>
          </cell>
          <cell r="Q120" t="str">
            <v xml:space="preserve">Parking System Manager </v>
          </cell>
          <cell r="R120">
            <v>99024.639999999999</v>
          </cell>
          <cell r="S120">
            <v>102984.96000000001</v>
          </cell>
          <cell r="T120">
            <v>107103.36</v>
          </cell>
          <cell r="U120">
            <v>111388.16</v>
          </cell>
          <cell r="V120">
            <v>115843.52</v>
          </cell>
          <cell r="Y120"/>
        </row>
        <row r="121">
          <cell r="C121" t="str">
            <v>52937C</v>
          </cell>
          <cell r="D121" t="str">
            <v>Principal Budget and Evaluation Analyst</v>
          </cell>
          <cell r="E121">
            <v>508</v>
          </cell>
          <cell r="F121">
            <v>11</v>
          </cell>
          <cell r="G121">
            <v>80288</v>
          </cell>
          <cell r="H121">
            <v>84515</v>
          </cell>
          <cell r="I121">
            <v>88962</v>
          </cell>
          <cell r="J121">
            <v>95010</v>
          </cell>
          <cell r="K121">
            <v>97673</v>
          </cell>
          <cell r="L121">
            <v>100408</v>
          </cell>
          <cell r="M121">
            <v>103270</v>
          </cell>
          <cell r="P121" t="str">
            <v>52937C</v>
          </cell>
          <cell r="Q121" t="str">
            <v>Principal Budget and Evaluation Analyst</v>
          </cell>
          <cell r="R121">
            <v>80288</v>
          </cell>
          <cell r="S121">
            <v>84515</v>
          </cell>
          <cell r="T121">
            <v>88962</v>
          </cell>
          <cell r="U121">
            <v>95010</v>
          </cell>
          <cell r="V121">
            <v>97673</v>
          </cell>
          <cell r="W121">
            <v>100408</v>
          </cell>
          <cell r="X121">
            <v>103270</v>
          </cell>
          <cell r="Y121"/>
        </row>
        <row r="122">
          <cell r="C122" t="str">
            <v>08360C</v>
          </cell>
          <cell r="D122" t="str">
            <v>Program Assistant</v>
          </cell>
          <cell r="E122">
            <v>325</v>
          </cell>
          <cell r="F122">
            <v>7</v>
          </cell>
          <cell r="G122">
            <v>26.161999999999999</v>
          </cell>
          <cell r="H122">
            <v>27.539000000000001</v>
          </cell>
          <cell r="I122">
            <v>28.988</v>
          </cell>
          <cell r="J122">
            <v>30.965</v>
          </cell>
          <cell r="K122">
            <v>31.832000000000001</v>
          </cell>
          <cell r="L122">
            <v>32.722000000000001</v>
          </cell>
          <cell r="M122">
            <v>33.655000000000001</v>
          </cell>
          <cell r="P122" t="str">
            <v>08360C</v>
          </cell>
          <cell r="Q122" t="str">
            <v>Program Assistant</v>
          </cell>
          <cell r="R122">
            <v>26.161999999999999</v>
          </cell>
          <cell r="S122">
            <v>27.539000000000001</v>
          </cell>
          <cell r="T122">
            <v>28.988</v>
          </cell>
          <cell r="U122">
            <v>30.965</v>
          </cell>
          <cell r="V122">
            <v>31.832000000000001</v>
          </cell>
          <cell r="W122">
            <v>32.722000000000001</v>
          </cell>
          <cell r="X122">
            <v>33.655000000000001</v>
          </cell>
          <cell r="Y122"/>
        </row>
        <row r="123">
          <cell r="C123" t="str">
            <v>08433C</v>
          </cell>
          <cell r="D123" t="str">
            <v>Project Coordinator (Supervisory)</v>
          </cell>
          <cell r="E123">
            <v>425</v>
          </cell>
          <cell r="F123">
            <v>9</v>
          </cell>
          <cell r="G123">
            <v>74961.119999999995</v>
          </cell>
          <cell r="H123">
            <v>79976</v>
          </cell>
          <cell r="I123">
            <v>82216.160000000003</v>
          </cell>
          <cell r="J123">
            <v>84518.720000000001</v>
          </cell>
          <cell r="K123">
            <v>86927.360000000001</v>
          </cell>
          <cell r="P123" t="str">
            <v>08433C</v>
          </cell>
          <cell r="Q123" t="str">
            <v>Project Coordinator (Supervisory)</v>
          </cell>
          <cell r="R123">
            <v>74961.119999999995</v>
          </cell>
          <cell r="S123">
            <v>79976</v>
          </cell>
          <cell r="T123">
            <v>82216.160000000003</v>
          </cell>
          <cell r="U123">
            <v>84518.720000000001</v>
          </cell>
          <cell r="V123">
            <v>86927.360000000001</v>
          </cell>
          <cell r="Y123"/>
        </row>
        <row r="124">
          <cell r="C124" t="str">
            <v>08445C</v>
          </cell>
          <cell r="D124" t="str">
            <v>Property Services Project Coordinator</v>
          </cell>
          <cell r="E124">
            <v>410</v>
          </cell>
          <cell r="F124">
            <v>9</v>
          </cell>
          <cell r="G124">
            <v>61546</v>
          </cell>
          <cell r="H124">
            <v>64785.999000000003</v>
          </cell>
          <cell r="I124">
            <v>68195.998999999996</v>
          </cell>
          <cell r="J124">
            <v>72831</v>
          </cell>
          <cell r="K124">
            <v>74871</v>
          </cell>
          <cell r="L124">
            <v>76968</v>
          </cell>
          <cell r="M124">
            <v>79159.998999999996</v>
          </cell>
          <cell r="P124" t="str">
            <v>08445C</v>
          </cell>
          <cell r="Q124" t="str">
            <v>Property Services Project Coordinator</v>
          </cell>
          <cell r="R124">
            <v>61546</v>
          </cell>
          <cell r="S124">
            <v>64785.999000000003</v>
          </cell>
          <cell r="T124">
            <v>68195.998999999996</v>
          </cell>
          <cell r="U124">
            <v>72831</v>
          </cell>
          <cell r="V124">
            <v>74871</v>
          </cell>
          <cell r="W124">
            <v>76968</v>
          </cell>
          <cell r="X124">
            <v>79159.998999999996</v>
          </cell>
          <cell r="Y124"/>
        </row>
        <row r="125">
          <cell r="C125" t="str">
            <v>08447C</v>
          </cell>
          <cell r="D125" t="str">
            <v>Public Arts Administrator</v>
          </cell>
          <cell r="E125">
            <v>493</v>
          </cell>
          <cell r="F125">
            <v>10</v>
          </cell>
          <cell r="G125">
            <v>83566.080000000002</v>
          </cell>
          <cell r="H125">
            <v>86908.64</v>
          </cell>
          <cell r="I125">
            <v>90384.320000000007</v>
          </cell>
          <cell r="J125">
            <v>93999.360000000001</v>
          </cell>
          <cell r="K125">
            <v>97760</v>
          </cell>
          <cell r="P125" t="str">
            <v>08447C</v>
          </cell>
          <cell r="Q125" t="str">
            <v>Public Arts Administrator</v>
          </cell>
          <cell r="R125">
            <v>83566.080000000002</v>
          </cell>
          <cell r="S125">
            <v>86908.64</v>
          </cell>
          <cell r="T125">
            <v>90384.320000000007</v>
          </cell>
          <cell r="U125">
            <v>93999.360000000001</v>
          </cell>
          <cell r="V125">
            <v>97760</v>
          </cell>
          <cell r="Y125"/>
        </row>
        <row r="126">
          <cell r="C126" t="str">
            <v>08487C</v>
          </cell>
          <cell r="D126" t="str">
            <v>Public Health Mental Health Counselor</v>
          </cell>
          <cell r="E126">
            <v>485</v>
          </cell>
          <cell r="F126">
            <v>10</v>
          </cell>
          <cell r="G126">
            <v>77116</v>
          </cell>
          <cell r="H126">
            <v>81174.080000000002</v>
          </cell>
          <cell r="I126">
            <v>85446.399999999994</v>
          </cell>
          <cell r="J126">
            <v>89943.360000000001</v>
          </cell>
          <cell r="K126">
            <v>92460.160000000003</v>
          </cell>
          <cell r="L126">
            <v>95051.839999999997</v>
          </cell>
          <cell r="M126">
            <v>97760</v>
          </cell>
          <cell r="P126" t="str">
            <v>08487C</v>
          </cell>
          <cell r="Q126" t="str">
            <v>Public Health Mental Health Counselor</v>
          </cell>
          <cell r="R126">
            <v>77116</v>
          </cell>
          <cell r="S126">
            <v>81174.080000000002</v>
          </cell>
          <cell r="T126">
            <v>85446.399999999994</v>
          </cell>
          <cell r="U126">
            <v>89943.360000000001</v>
          </cell>
          <cell r="V126">
            <v>92460.160000000003</v>
          </cell>
          <cell r="W126">
            <v>95051.839999999997</v>
          </cell>
          <cell r="X126">
            <v>97760</v>
          </cell>
          <cell r="Y126"/>
        </row>
        <row r="127">
          <cell r="C127" t="str">
            <v>08563C</v>
          </cell>
          <cell r="D127" t="str">
            <v>Public Works Interagency Coordinator</v>
          </cell>
          <cell r="E127">
            <v>458</v>
          </cell>
          <cell r="F127">
            <v>10</v>
          </cell>
          <cell r="G127">
            <v>68893.759999999995</v>
          </cell>
          <cell r="H127">
            <v>72356.960000000006</v>
          </cell>
          <cell r="I127">
            <v>76265.279999999999</v>
          </cell>
          <cell r="J127">
            <v>82636.320000000007</v>
          </cell>
          <cell r="K127">
            <v>84951.360000000001</v>
          </cell>
          <cell r="L127">
            <v>89400.48</v>
          </cell>
          <cell r="M127">
            <v>94527.679999999993</v>
          </cell>
          <cell r="P127" t="str">
            <v>08563C</v>
          </cell>
          <cell r="Q127" t="str">
            <v>Public Works Interagency Coordinator</v>
          </cell>
          <cell r="R127">
            <v>68893.759999999995</v>
          </cell>
          <cell r="S127">
            <v>72356.960000000006</v>
          </cell>
          <cell r="T127">
            <v>76265.279999999999</v>
          </cell>
          <cell r="U127">
            <v>82636.320000000007</v>
          </cell>
          <cell r="V127">
            <v>84951.360000000001</v>
          </cell>
          <cell r="W127">
            <v>89400.48</v>
          </cell>
          <cell r="X127">
            <v>94527.679999999993</v>
          </cell>
          <cell r="Y127"/>
        </row>
        <row r="128">
          <cell r="C128" t="str">
            <v>08700C</v>
          </cell>
          <cell r="D128" t="str">
            <v>Records Management Specialist</v>
          </cell>
          <cell r="E128">
            <v>390</v>
          </cell>
          <cell r="F128">
            <v>8</v>
          </cell>
          <cell r="G128">
            <v>32.729999999999997</v>
          </cell>
          <cell r="H128">
            <v>35.07</v>
          </cell>
          <cell r="I128">
            <v>36.049999999999997</v>
          </cell>
          <cell r="J128">
            <v>37.06</v>
          </cell>
          <cell r="K128">
            <v>38.11</v>
          </cell>
          <cell r="P128" t="str">
            <v>08700C</v>
          </cell>
          <cell r="Q128" t="str">
            <v>Records Management Specialist</v>
          </cell>
          <cell r="R128">
            <v>32.729999999999997</v>
          </cell>
          <cell r="S128">
            <v>35.07</v>
          </cell>
          <cell r="T128">
            <v>36.049999999999997</v>
          </cell>
          <cell r="U128">
            <v>37.06</v>
          </cell>
          <cell r="V128">
            <v>38.11</v>
          </cell>
          <cell r="Y128"/>
        </row>
        <row r="129">
          <cell r="C129" t="str">
            <v>08835C</v>
          </cell>
          <cell r="D129" t="str">
            <v xml:space="preserve">Recycling Coordinator </v>
          </cell>
          <cell r="E129">
            <v>355</v>
          </cell>
          <cell r="F129">
            <v>7</v>
          </cell>
          <cell r="G129">
            <v>60484.32</v>
          </cell>
          <cell r="H129">
            <v>62300.160000000003</v>
          </cell>
          <cell r="I129">
            <v>64170.080000000002</v>
          </cell>
          <cell r="J129">
            <v>66094.080000000002</v>
          </cell>
          <cell r="K129">
            <v>68076.320000000007</v>
          </cell>
          <cell r="L129">
            <v>70118.880000000005</v>
          </cell>
          <cell r="M129">
            <v>72221.759999999995</v>
          </cell>
          <cell r="P129" t="str">
            <v>08835C</v>
          </cell>
          <cell r="Q129" t="str">
            <v xml:space="preserve">Recycling Coordinator </v>
          </cell>
          <cell r="R129">
            <v>60484.32</v>
          </cell>
          <cell r="S129">
            <v>62300.160000000003</v>
          </cell>
          <cell r="T129">
            <v>64170.080000000002</v>
          </cell>
          <cell r="U129">
            <v>66094.080000000002</v>
          </cell>
          <cell r="V129">
            <v>68076.320000000007</v>
          </cell>
          <cell r="W129">
            <v>70118.880000000005</v>
          </cell>
          <cell r="X129">
            <v>72221.759999999995</v>
          </cell>
          <cell r="Y129"/>
        </row>
        <row r="130">
          <cell r="C130" t="str">
            <v>08856C</v>
          </cell>
          <cell r="D130" t="str">
            <v>Regulatory Services Interagency Coordinator</v>
          </cell>
          <cell r="E130">
            <v>458</v>
          </cell>
          <cell r="F130">
            <v>10</v>
          </cell>
          <cell r="G130">
            <v>68893.759999999995</v>
          </cell>
          <cell r="H130">
            <v>72356.960000000006</v>
          </cell>
          <cell r="I130">
            <v>76265.279999999999</v>
          </cell>
          <cell r="J130">
            <v>82636.320000000007</v>
          </cell>
          <cell r="K130">
            <v>84951.360000000001</v>
          </cell>
          <cell r="L130">
            <v>89400.48</v>
          </cell>
          <cell r="M130">
            <v>94527.679999999993</v>
          </cell>
          <cell r="P130" t="str">
            <v>08856C</v>
          </cell>
          <cell r="Q130" t="str">
            <v>Regulatory Services Interagency Coordinator</v>
          </cell>
          <cell r="R130">
            <v>68893.759999999995</v>
          </cell>
          <cell r="S130">
            <v>72356.960000000006</v>
          </cell>
          <cell r="T130">
            <v>76265.279999999999</v>
          </cell>
          <cell r="U130">
            <v>82636.320000000007</v>
          </cell>
          <cell r="V130">
            <v>84951.360000000001</v>
          </cell>
          <cell r="W130">
            <v>89400.48</v>
          </cell>
          <cell r="X130">
            <v>94527.679999999993</v>
          </cell>
          <cell r="Y130"/>
        </row>
        <row r="131">
          <cell r="C131" t="str">
            <v>08885C</v>
          </cell>
          <cell r="D131" t="str">
            <v>Risk Manager</v>
          </cell>
          <cell r="E131">
            <v>525</v>
          </cell>
          <cell r="F131">
            <v>11</v>
          </cell>
          <cell r="G131">
            <v>81652.479999999996</v>
          </cell>
          <cell r="H131">
            <v>85723.04</v>
          </cell>
          <cell r="I131">
            <v>90036.96</v>
          </cell>
          <cell r="J131">
            <v>95935.84</v>
          </cell>
          <cell r="K131">
            <v>98623.2</v>
          </cell>
          <cell r="L131">
            <v>101383.36</v>
          </cell>
          <cell r="M131">
            <v>104272.48</v>
          </cell>
          <cell r="P131" t="str">
            <v>08885C</v>
          </cell>
          <cell r="Q131" t="str">
            <v>Risk Manager</v>
          </cell>
          <cell r="R131">
            <v>81652.479999999996</v>
          </cell>
          <cell r="S131">
            <v>85723.04</v>
          </cell>
          <cell r="T131">
            <v>90036.96</v>
          </cell>
          <cell r="U131">
            <v>95935.84</v>
          </cell>
          <cell r="V131">
            <v>98623.2</v>
          </cell>
          <cell r="W131">
            <v>101383.36</v>
          </cell>
          <cell r="X131">
            <v>104272.48</v>
          </cell>
          <cell r="Y131"/>
        </row>
        <row r="132">
          <cell r="C132" t="str">
            <v>09035C</v>
          </cell>
          <cell r="D132" t="str">
            <v xml:space="preserve">School Patrol Agent </v>
          </cell>
          <cell r="E132">
            <v>283</v>
          </cell>
          <cell r="F132">
            <v>6</v>
          </cell>
          <cell r="G132">
            <v>21.942</v>
          </cell>
          <cell r="H132">
            <v>23.442</v>
          </cell>
          <cell r="I132">
            <v>24.097999999999999</v>
          </cell>
          <cell r="J132">
            <v>24.785</v>
          </cell>
          <cell r="P132" t="str">
            <v>09035C</v>
          </cell>
          <cell r="Q132" t="str">
            <v xml:space="preserve">School Patrol Agent </v>
          </cell>
          <cell r="R132">
            <v>21.942</v>
          </cell>
          <cell r="S132">
            <v>23.442</v>
          </cell>
          <cell r="T132">
            <v>24.097999999999999</v>
          </cell>
          <cell r="U132">
            <v>24.785</v>
          </cell>
          <cell r="Y132"/>
        </row>
        <row r="133">
          <cell r="C133" t="str">
            <v>09072C</v>
          </cell>
          <cell r="D133" t="str">
            <v>Seasonal Elections Support Specialist I</v>
          </cell>
          <cell r="E133">
            <v>210</v>
          </cell>
          <cell r="F133">
            <v>4</v>
          </cell>
          <cell r="G133">
            <v>18.824000000000002</v>
          </cell>
          <cell r="H133">
            <v>19.507000000000001</v>
          </cell>
          <cell r="I133">
            <v>20.215</v>
          </cell>
          <cell r="P133" t="str">
            <v>09072C</v>
          </cell>
          <cell r="Q133" t="str">
            <v>Seasonal Elections Support Specialist I</v>
          </cell>
          <cell r="R133">
            <v>18.824000000000002</v>
          </cell>
          <cell r="S133">
            <v>19.507000000000001</v>
          </cell>
          <cell r="T133">
            <v>20.215</v>
          </cell>
          <cell r="Y133"/>
        </row>
        <row r="134">
          <cell r="C134" t="str">
            <v>09073C</v>
          </cell>
          <cell r="D134" t="str">
            <v>Seasonal Elections Support Specialist II</v>
          </cell>
          <cell r="E134">
            <v>253</v>
          </cell>
          <cell r="F134">
            <v>5</v>
          </cell>
          <cell r="G134">
            <v>19.395</v>
          </cell>
          <cell r="H134">
            <v>20.367000000000001</v>
          </cell>
          <cell r="I134">
            <v>21.373999999999999</v>
          </cell>
          <cell r="P134" t="str">
            <v>09073C</v>
          </cell>
          <cell r="Q134" t="str">
            <v>Seasonal Elections Support Specialist II</v>
          </cell>
          <cell r="R134">
            <v>19.395</v>
          </cell>
          <cell r="S134">
            <v>20.367000000000001</v>
          </cell>
          <cell r="T134">
            <v>21.373999999999999</v>
          </cell>
          <cell r="Y134"/>
        </row>
        <row r="135">
          <cell r="C135" t="str">
            <v>09075C</v>
          </cell>
          <cell r="D135" t="str">
            <v>Seasonal Environmental Health Technician</v>
          </cell>
          <cell r="E135">
            <v>218</v>
          </cell>
          <cell r="F135">
            <v>4</v>
          </cell>
          <cell r="G135">
            <v>14.551</v>
          </cell>
          <cell r="H135">
            <v>16.23</v>
          </cell>
          <cell r="I135">
            <v>17.349</v>
          </cell>
          <cell r="J135">
            <v>19.027999999999999</v>
          </cell>
          <cell r="P135" t="str">
            <v>09075C</v>
          </cell>
          <cell r="Q135" t="str">
            <v>Seasonal Environmental Health Technician</v>
          </cell>
          <cell r="R135">
            <v>14.551</v>
          </cell>
          <cell r="S135">
            <v>16.23</v>
          </cell>
          <cell r="T135">
            <v>17.349</v>
          </cell>
          <cell r="U135">
            <v>19.027999999999999</v>
          </cell>
          <cell r="Y135"/>
        </row>
        <row r="136">
          <cell r="C136" t="str">
            <v>C09078</v>
          </cell>
          <cell r="D136" t="str">
            <v>Seasonal Legislative Aide</v>
          </cell>
          <cell r="E136">
            <v>215</v>
          </cell>
          <cell r="F136">
            <v>4</v>
          </cell>
          <cell r="G136">
            <v>14.551</v>
          </cell>
          <cell r="H136">
            <v>16.23</v>
          </cell>
          <cell r="I136">
            <v>17.349</v>
          </cell>
          <cell r="J136">
            <v>19.027999999999999</v>
          </cell>
          <cell r="P136" t="str">
            <v>C09078</v>
          </cell>
          <cell r="Q136" t="str">
            <v>Seasonal Legislative Aide</v>
          </cell>
          <cell r="R136">
            <v>14.551</v>
          </cell>
          <cell r="S136">
            <v>16.23</v>
          </cell>
          <cell r="T136">
            <v>17.349</v>
          </cell>
          <cell r="U136">
            <v>19.027999999999999</v>
          </cell>
          <cell r="Y136"/>
        </row>
        <row r="137">
          <cell r="C137" t="str">
            <v>52936C</v>
          </cell>
          <cell r="D137" t="str">
            <v>Senior Budget and Evaluation Analyst</v>
          </cell>
          <cell r="E137">
            <v>465</v>
          </cell>
          <cell r="F137">
            <v>10</v>
          </cell>
          <cell r="G137">
            <v>74135</v>
          </cell>
          <cell r="H137">
            <v>77825</v>
          </cell>
          <cell r="I137">
            <v>81728</v>
          </cell>
          <cell r="J137">
            <v>87011</v>
          </cell>
          <cell r="K137">
            <v>89446</v>
          </cell>
          <cell r="L137">
            <v>91953</v>
          </cell>
          <cell r="M137">
            <v>94573</v>
          </cell>
          <cell r="P137" t="str">
            <v>52936C</v>
          </cell>
          <cell r="Q137" t="str">
            <v>Senior Budget and Evaluation Analyst</v>
          </cell>
          <cell r="R137">
            <v>74135</v>
          </cell>
          <cell r="S137">
            <v>77825</v>
          </cell>
          <cell r="T137">
            <v>81728</v>
          </cell>
          <cell r="U137">
            <v>87011</v>
          </cell>
          <cell r="V137">
            <v>89446</v>
          </cell>
          <cell r="W137">
            <v>91953</v>
          </cell>
          <cell r="X137">
            <v>94573</v>
          </cell>
          <cell r="Y137"/>
        </row>
        <row r="138">
          <cell r="C138" t="str">
            <v>01446C</v>
          </cell>
          <cell r="D138" t="str">
            <v>Senior Business Analyst</v>
          </cell>
          <cell r="E138">
            <v>468</v>
          </cell>
          <cell r="F138">
            <v>10</v>
          </cell>
          <cell r="G138">
            <v>72839.520000000004</v>
          </cell>
          <cell r="H138">
            <v>76670.880000000005</v>
          </cell>
          <cell r="I138">
            <v>80716.479999999996</v>
          </cell>
          <cell r="J138">
            <v>89383.84</v>
          </cell>
          <cell r="K138">
            <v>91886.080000000002</v>
          </cell>
          <cell r="L138">
            <v>94459.04</v>
          </cell>
          <cell r="M138">
            <v>97150.56</v>
          </cell>
          <cell r="P138" t="str">
            <v>01446C</v>
          </cell>
          <cell r="Q138" t="str">
            <v>Senior Business Analyst</v>
          </cell>
          <cell r="R138">
            <v>72839.520000000004</v>
          </cell>
          <cell r="S138">
            <v>76670.880000000005</v>
          </cell>
          <cell r="T138">
            <v>80716.479999999996</v>
          </cell>
          <cell r="U138">
            <v>89383.84</v>
          </cell>
          <cell r="V138">
            <v>91886.080000000002</v>
          </cell>
          <cell r="W138">
            <v>94459.04</v>
          </cell>
          <cell r="X138">
            <v>97150.56</v>
          </cell>
          <cell r="Y138"/>
        </row>
        <row r="139">
          <cell r="C139" t="str">
            <v>04348C</v>
          </cell>
          <cell r="D139" t="str">
            <v>Senior Collaboration Architect</v>
          </cell>
          <cell r="E139">
            <v>555</v>
          </cell>
          <cell r="F139">
            <v>12</v>
          </cell>
          <cell r="G139">
            <v>101304.32000000001</v>
          </cell>
          <cell r="H139">
            <v>106668.64</v>
          </cell>
          <cell r="I139">
            <v>113873.76</v>
          </cell>
          <cell r="J139">
            <v>117060.32</v>
          </cell>
          <cell r="K139">
            <v>120340.48</v>
          </cell>
          <cell r="L139">
            <v>123770.4</v>
          </cell>
          <cell r="P139" t="str">
            <v>04348C</v>
          </cell>
          <cell r="Q139" t="str">
            <v>Senior Collaboration Architect</v>
          </cell>
          <cell r="R139">
            <v>101304.32000000001</v>
          </cell>
          <cell r="S139">
            <v>106668.64</v>
          </cell>
          <cell r="T139">
            <v>113873.76</v>
          </cell>
          <cell r="U139">
            <v>117060.32</v>
          </cell>
          <cell r="V139">
            <v>120340.48</v>
          </cell>
          <cell r="W139">
            <v>123770.4</v>
          </cell>
          <cell r="Y139"/>
        </row>
        <row r="140">
          <cell r="C140" t="str">
            <v>09172C</v>
          </cell>
          <cell r="D140" t="str">
            <v xml:space="preserve">Senior Facilities Planner </v>
          </cell>
          <cell r="E140">
            <v>542</v>
          </cell>
          <cell r="F140">
            <v>12</v>
          </cell>
          <cell r="G140">
            <v>83994.559999999998</v>
          </cell>
          <cell r="H140">
            <v>88393.76</v>
          </cell>
          <cell r="I140">
            <v>93038.399999999994</v>
          </cell>
          <cell r="J140">
            <v>99386.559999999998</v>
          </cell>
          <cell r="K140">
            <v>102171.68</v>
          </cell>
          <cell r="L140">
            <v>105031.67999999999</v>
          </cell>
          <cell r="M140">
            <v>108024.8</v>
          </cell>
          <cell r="P140" t="str">
            <v>09172C</v>
          </cell>
          <cell r="Q140" t="str">
            <v xml:space="preserve">Senior Facilities Planner </v>
          </cell>
          <cell r="R140">
            <v>83994.559999999998</v>
          </cell>
          <cell r="S140">
            <v>88393.76</v>
          </cell>
          <cell r="T140">
            <v>93038.399999999994</v>
          </cell>
          <cell r="U140">
            <v>99386.559999999998</v>
          </cell>
          <cell r="V140">
            <v>102171.68</v>
          </cell>
          <cell r="W140">
            <v>105031.67999999999</v>
          </cell>
          <cell r="X140">
            <v>108024.8</v>
          </cell>
          <cell r="Y140"/>
        </row>
        <row r="141">
          <cell r="C141" t="str">
            <v>04353C</v>
          </cell>
          <cell r="D141" t="str">
            <v xml:space="preserve">Senior HRIS Analyst </v>
          </cell>
          <cell r="E141">
            <v>463</v>
          </cell>
          <cell r="F141">
            <v>10</v>
          </cell>
          <cell r="G141">
            <v>74135.360000000001</v>
          </cell>
          <cell r="H141">
            <v>77825.279999999999</v>
          </cell>
          <cell r="I141">
            <v>81725.279999999999</v>
          </cell>
          <cell r="J141">
            <v>87010.559999999998</v>
          </cell>
          <cell r="K141">
            <v>89446.24</v>
          </cell>
          <cell r="L141">
            <v>91952.639999999999</v>
          </cell>
          <cell r="M141">
            <v>94573.440000000002</v>
          </cell>
          <cell r="P141" t="str">
            <v>04353C</v>
          </cell>
          <cell r="Q141" t="str">
            <v xml:space="preserve">Senior HRIS Analyst </v>
          </cell>
          <cell r="R141">
            <v>74135.360000000001</v>
          </cell>
          <cell r="S141">
            <v>77825.279999999999</v>
          </cell>
          <cell r="T141">
            <v>81725.279999999999</v>
          </cell>
          <cell r="U141">
            <v>87010.559999999998</v>
          </cell>
          <cell r="V141">
            <v>89446.24</v>
          </cell>
          <cell r="W141">
            <v>91952.639999999999</v>
          </cell>
          <cell r="X141">
            <v>94573.440000000002</v>
          </cell>
          <cell r="Y141"/>
        </row>
        <row r="142">
          <cell r="C142" t="str">
            <v>09173C</v>
          </cell>
          <cell r="D142" t="str">
            <v>Senior Internal Auditor</v>
          </cell>
          <cell r="E142">
            <v>448</v>
          </cell>
          <cell r="F142">
            <v>9</v>
          </cell>
          <cell r="G142">
            <v>70021.119999999995</v>
          </cell>
          <cell r="H142">
            <v>73706.880000000005</v>
          </cell>
          <cell r="I142">
            <v>78174.720000000001</v>
          </cell>
          <cell r="J142">
            <v>82644.639999999999</v>
          </cell>
          <cell r="K142">
            <v>84957.6</v>
          </cell>
          <cell r="L142">
            <v>87337.12</v>
          </cell>
          <cell r="M142">
            <v>89826.880000000005</v>
          </cell>
          <cell r="P142" t="str">
            <v>09173C</v>
          </cell>
          <cell r="Q142" t="str">
            <v>Senior Internal Auditor</v>
          </cell>
          <cell r="R142">
            <v>70021.119999999995</v>
          </cell>
          <cell r="S142">
            <v>73706.880000000005</v>
          </cell>
          <cell r="T142">
            <v>78174.720000000001</v>
          </cell>
          <cell r="U142">
            <v>82644.639999999999</v>
          </cell>
          <cell r="V142">
            <v>84957.6</v>
          </cell>
          <cell r="W142">
            <v>87337.12</v>
          </cell>
          <cell r="X142">
            <v>89826.880000000005</v>
          </cell>
          <cell r="Y142"/>
        </row>
        <row r="143">
          <cell r="C143" t="str">
            <v>09175C</v>
          </cell>
          <cell r="D143" t="str">
            <v>Senior Project Manager</v>
          </cell>
          <cell r="E143">
            <v>575</v>
          </cell>
          <cell r="F143">
            <v>12</v>
          </cell>
          <cell r="G143">
            <v>99024.639999999999</v>
          </cell>
          <cell r="H143">
            <v>102984.96000000001</v>
          </cell>
          <cell r="I143">
            <v>107103.36</v>
          </cell>
          <cell r="J143">
            <v>111388.16</v>
          </cell>
          <cell r="K143">
            <v>115843.52</v>
          </cell>
          <cell r="P143" t="str">
            <v>09175C</v>
          </cell>
          <cell r="Q143" t="str">
            <v>Senior Project Manager</v>
          </cell>
          <cell r="R143">
            <v>99024.639999999999</v>
          </cell>
          <cell r="S143">
            <v>102984.96000000001</v>
          </cell>
          <cell r="T143">
            <v>107103.36</v>
          </cell>
          <cell r="U143">
            <v>111388.16</v>
          </cell>
          <cell r="V143">
            <v>115843.52</v>
          </cell>
          <cell r="Y143"/>
        </row>
        <row r="144">
          <cell r="C144" t="str">
            <v>09155C</v>
          </cell>
          <cell r="D144" t="str">
            <v>Senior Transportation Planner</v>
          </cell>
          <cell r="E144">
            <v>515</v>
          </cell>
          <cell r="F144">
            <v>11</v>
          </cell>
          <cell r="G144">
            <v>88275.199999999997</v>
          </cell>
          <cell r="H144">
            <v>91804.96</v>
          </cell>
          <cell r="I144">
            <v>95478.24</v>
          </cell>
          <cell r="J144">
            <v>99297.12</v>
          </cell>
          <cell r="K144">
            <v>103269.92</v>
          </cell>
          <cell r="P144" t="str">
            <v>09155C</v>
          </cell>
          <cell r="Q144" t="str">
            <v>Senior Transportation Planner</v>
          </cell>
          <cell r="R144">
            <v>88275.199999999997</v>
          </cell>
          <cell r="S144">
            <v>91804.96</v>
          </cell>
          <cell r="T144">
            <v>95478.24</v>
          </cell>
          <cell r="U144">
            <v>99297.12</v>
          </cell>
          <cell r="V144">
            <v>103269.92</v>
          </cell>
          <cell r="Y144"/>
        </row>
        <row r="145">
          <cell r="C145" t="str">
            <v>09201C</v>
          </cell>
          <cell r="D145" t="str">
            <v>Shift Supervisor, 311 Call Center</v>
          </cell>
          <cell r="E145">
            <v>368</v>
          </cell>
          <cell r="F145">
            <v>8</v>
          </cell>
          <cell r="G145">
            <v>31.27</v>
          </cell>
          <cell r="H145">
            <v>32.835999999999999</v>
          </cell>
          <cell r="I145">
            <v>34.969000000000001</v>
          </cell>
          <cell r="J145">
            <v>35.536999999999999</v>
          </cell>
          <cell r="K145">
            <v>36.533000000000001</v>
          </cell>
          <cell r="L145">
            <v>37.573</v>
          </cell>
          <cell r="P145" t="str">
            <v>09201C</v>
          </cell>
          <cell r="Q145" t="str">
            <v>Shift Supervisor, 311 Call Center</v>
          </cell>
          <cell r="R145">
            <v>31.27</v>
          </cell>
          <cell r="S145">
            <v>32.835999999999999</v>
          </cell>
          <cell r="T145">
            <v>34.969000000000001</v>
          </cell>
          <cell r="U145">
            <v>35.536999999999999</v>
          </cell>
          <cell r="V145">
            <v>36.533000000000001</v>
          </cell>
          <cell r="W145">
            <v>37.573</v>
          </cell>
          <cell r="Y145"/>
        </row>
        <row r="146">
          <cell r="C146" t="str">
            <v>09810C</v>
          </cell>
          <cell r="D146" t="str">
            <v>Supervisor Administrative Services</v>
          </cell>
          <cell r="E146">
            <v>433</v>
          </cell>
          <cell r="F146">
            <v>9</v>
          </cell>
          <cell r="G146">
            <v>70786.559999999998</v>
          </cell>
          <cell r="H146">
            <v>74326.720000000001</v>
          </cell>
          <cell r="I146">
            <v>78041.600000000006</v>
          </cell>
          <cell r="J146">
            <v>81945.759999999995</v>
          </cell>
          <cell r="K146">
            <v>84240</v>
          </cell>
          <cell r="L146">
            <v>86598.720000000001</v>
          </cell>
          <cell r="M146">
            <v>89067.68</v>
          </cell>
          <cell r="P146" t="str">
            <v>09810C</v>
          </cell>
          <cell r="Q146" t="str">
            <v>Supervisor Administrative Services</v>
          </cell>
          <cell r="R146">
            <v>70786.559999999998</v>
          </cell>
          <cell r="S146">
            <v>74326.720000000001</v>
          </cell>
          <cell r="T146">
            <v>78041.600000000006</v>
          </cell>
          <cell r="U146">
            <v>81945.759999999995</v>
          </cell>
          <cell r="V146">
            <v>84240</v>
          </cell>
          <cell r="W146">
            <v>86598.720000000001</v>
          </cell>
          <cell r="X146">
            <v>89067.68</v>
          </cell>
          <cell r="Y146"/>
        </row>
        <row r="147">
          <cell r="C147" t="str">
            <v>09926C</v>
          </cell>
          <cell r="D147" t="str">
            <v>Supervisor CPED Project Coordination</v>
          </cell>
          <cell r="E147">
            <v>533</v>
          </cell>
          <cell r="F147">
            <v>11</v>
          </cell>
          <cell r="G147">
            <v>85704.320000000007</v>
          </cell>
          <cell r="H147">
            <v>89132.160000000003</v>
          </cell>
          <cell r="I147">
            <v>92699.36</v>
          </cell>
          <cell r="J147">
            <v>96405.92</v>
          </cell>
          <cell r="K147">
            <v>100262.24</v>
          </cell>
          <cell r="L147">
            <v>104272.48</v>
          </cell>
          <cell r="P147" t="str">
            <v>09926C</v>
          </cell>
          <cell r="Q147" t="str">
            <v>Supervisor CPED Project Coordination</v>
          </cell>
          <cell r="R147">
            <v>85704.320000000007</v>
          </cell>
          <cell r="S147">
            <v>89132.160000000003</v>
          </cell>
          <cell r="T147">
            <v>92699.36</v>
          </cell>
          <cell r="U147">
            <v>96405.92</v>
          </cell>
          <cell r="V147">
            <v>100262.24</v>
          </cell>
          <cell r="W147">
            <v>104272.48</v>
          </cell>
          <cell r="Y147"/>
        </row>
        <row r="148">
          <cell r="C148" t="str">
            <v>10074C</v>
          </cell>
          <cell r="D148" t="str">
            <v>Supervisor Criminal Legal Support Services</v>
          </cell>
          <cell r="E148">
            <v>393</v>
          </cell>
          <cell r="F148">
            <v>8</v>
          </cell>
          <cell r="G148">
            <v>62626.720000000001</v>
          </cell>
          <cell r="H148">
            <v>65921.440000000002</v>
          </cell>
          <cell r="I148">
            <v>69390.880000000005</v>
          </cell>
          <cell r="J148">
            <v>73043.360000000001</v>
          </cell>
          <cell r="K148">
            <v>75088</v>
          </cell>
          <cell r="L148">
            <v>77190.880000000005</v>
          </cell>
          <cell r="M148">
            <v>79391.520000000004</v>
          </cell>
          <cell r="P148" t="str">
            <v>10074C</v>
          </cell>
          <cell r="Q148" t="str">
            <v>Supervisor Criminal Legal Support Services</v>
          </cell>
          <cell r="R148">
            <v>62626.720000000001</v>
          </cell>
          <cell r="S148">
            <v>65921.440000000002</v>
          </cell>
          <cell r="T148">
            <v>69390.880000000005</v>
          </cell>
          <cell r="U148">
            <v>73043.360000000001</v>
          </cell>
          <cell r="V148">
            <v>75088</v>
          </cell>
          <cell r="W148">
            <v>77190.880000000005</v>
          </cell>
          <cell r="X148">
            <v>79391.520000000004</v>
          </cell>
          <cell r="Y148"/>
        </row>
        <row r="149">
          <cell r="C149" t="str">
            <v>52918C</v>
          </cell>
          <cell r="D149" t="str">
            <v>Supervisor Data Practices Compliance</v>
          </cell>
          <cell r="E149">
            <v>485</v>
          </cell>
          <cell r="F149">
            <v>10</v>
          </cell>
          <cell r="G149">
            <v>77116</v>
          </cell>
          <cell r="H149">
            <v>81174.080000000002</v>
          </cell>
          <cell r="I149">
            <v>85446.399999999994</v>
          </cell>
          <cell r="J149">
            <v>89943.360000000001</v>
          </cell>
          <cell r="K149">
            <v>92460.160000000003</v>
          </cell>
          <cell r="L149">
            <v>95051.839999999997</v>
          </cell>
          <cell r="M149">
            <v>97760</v>
          </cell>
          <cell r="P149" t="str">
            <v>52918C</v>
          </cell>
          <cell r="Q149" t="str">
            <v>Supervisor Data Practices Compliance</v>
          </cell>
          <cell r="R149">
            <v>77116</v>
          </cell>
          <cell r="S149">
            <v>81174.080000000002</v>
          </cell>
          <cell r="T149">
            <v>85446.399999999994</v>
          </cell>
          <cell r="U149">
            <v>89943.360000000001</v>
          </cell>
          <cell r="V149">
            <v>92460.160000000003</v>
          </cell>
          <cell r="W149">
            <v>95051.839999999997</v>
          </cell>
          <cell r="X149">
            <v>97760</v>
          </cell>
          <cell r="Y149"/>
        </row>
        <row r="150">
          <cell r="C150" t="str">
            <v>09924C</v>
          </cell>
          <cell r="D150" t="str">
            <v>Supervisor Document Solution Center</v>
          </cell>
          <cell r="E150">
            <v>325</v>
          </cell>
          <cell r="F150">
            <v>7</v>
          </cell>
          <cell r="G150">
            <v>56453.279999999999</v>
          </cell>
          <cell r="H150">
            <v>58146.400000000001</v>
          </cell>
          <cell r="I150">
            <v>59891.519999999997</v>
          </cell>
          <cell r="J150">
            <v>61688.639999999999</v>
          </cell>
          <cell r="K150">
            <v>63537.760000000002</v>
          </cell>
          <cell r="L150">
            <v>65445.120000000003</v>
          </cell>
          <cell r="M150">
            <v>67408.639999999999</v>
          </cell>
          <cell r="P150" t="str">
            <v>09924C</v>
          </cell>
          <cell r="Q150" t="str">
            <v>Supervisor Document Solution Center</v>
          </cell>
          <cell r="R150">
            <v>56453.279999999999</v>
          </cell>
          <cell r="S150">
            <v>58146.400000000001</v>
          </cell>
          <cell r="T150">
            <v>59891.519999999997</v>
          </cell>
          <cell r="U150">
            <v>61688.639999999999</v>
          </cell>
          <cell r="V150">
            <v>63537.760000000002</v>
          </cell>
          <cell r="W150">
            <v>65445.120000000003</v>
          </cell>
          <cell r="X150">
            <v>67408.639999999999</v>
          </cell>
          <cell r="Y150"/>
        </row>
        <row r="151">
          <cell r="C151" t="str">
            <v>52915C</v>
          </cell>
          <cell r="D151" t="str">
            <v>Supervisor Election Administration</v>
          </cell>
          <cell r="E151">
            <v>425</v>
          </cell>
          <cell r="F151">
            <v>9</v>
          </cell>
          <cell r="G151">
            <v>74961.119999999995</v>
          </cell>
          <cell r="H151">
            <v>79976</v>
          </cell>
          <cell r="I151">
            <v>82216.160000000003</v>
          </cell>
          <cell r="J151">
            <v>84518.720000000001</v>
          </cell>
          <cell r="K151">
            <v>86927.360000000001</v>
          </cell>
          <cell r="P151" t="str">
            <v>52915C</v>
          </cell>
          <cell r="Q151" t="str">
            <v>Supervisor Election Administration</v>
          </cell>
          <cell r="R151">
            <v>74961.119999999995</v>
          </cell>
          <cell r="S151">
            <v>79976</v>
          </cell>
          <cell r="T151">
            <v>82216.160000000003</v>
          </cell>
          <cell r="U151">
            <v>84518.720000000001</v>
          </cell>
          <cell r="V151">
            <v>86927.360000000001</v>
          </cell>
          <cell r="Y151"/>
        </row>
        <row r="152">
          <cell r="C152" t="str">
            <v>09986C</v>
          </cell>
          <cell r="D152" t="str">
            <v>Supervisor Emergency Management Operators</v>
          </cell>
          <cell r="E152">
            <v>543</v>
          </cell>
          <cell r="F152">
            <v>12</v>
          </cell>
          <cell r="G152">
            <v>91551.2</v>
          </cell>
          <cell r="H152">
            <v>96657.600000000006</v>
          </cell>
          <cell r="I152">
            <v>103284.48</v>
          </cell>
          <cell r="J152">
            <v>106175.67999999999</v>
          </cell>
          <cell r="K152">
            <v>109148</v>
          </cell>
          <cell r="L152">
            <v>112261.75999999999</v>
          </cell>
          <cell r="P152" t="str">
            <v>09986C</v>
          </cell>
          <cell r="Q152" t="str">
            <v>Supervisor Emergency Management Operators</v>
          </cell>
          <cell r="R152">
            <v>91551.2</v>
          </cell>
          <cell r="S152">
            <v>96657.600000000006</v>
          </cell>
          <cell r="T152">
            <v>103284.48</v>
          </cell>
          <cell r="U152">
            <v>106175.67999999999</v>
          </cell>
          <cell r="V152">
            <v>109148</v>
          </cell>
          <cell r="W152">
            <v>112261.75999999999</v>
          </cell>
          <cell r="Y152"/>
        </row>
        <row r="153">
          <cell r="C153" t="str">
            <v>10077C</v>
          </cell>
          <cell r="D153" t="str">
            <v>Supervisor IT Deskside Services</v>
          </cell>
          <cell r="E153">
            <v>428</v>
          </cell>
          <cell r="F153">
            <v>9</v>
          </cell>
          <cell r="G153">
            <v>77810.720000000001</v>
          </cell>
          <cell r="H153">
            <v>80922.399999999994</v>
          </cell>
          <cell r="I153">
            <v>84160.960000000006</v>
          </cell>
          <cell r="J153">
            <v>87526.399999999994</v>
          </cell>
          <cell r="K153">
            <v>91027.04</v>
          </cell>
          <cell r="P153" t="str">
            <v>10077C</v>
          </cell>
          <cell r="Q153" t="str">
            <v>Supervisor IT Deskside Services</v>
          </cell>
          <cell r="R153">
            <v>77810.720000000001</v>
          </cell>
          <cell r="S153">
            <v>80922.399999999994</v>
          </cell>
          <cell r="T153">
            <v>84160.960000000006</v>
          </cell>
          <cell r="U153">
            <v>87526.399999999994</v>
          </cell>
          <cell r="V153">
            <v>91027.04</v>
          </cell>
          <cell r="Y153"/>
        </row>
        <row r="154">
          <cell r="C154" t="str">
            <v>10078C</v>
          </cell>
          <cell r="D154" t="str">
            <v xml:space="preserve">Supervisor IT Service Desk </v>
          </cell>
          <cell r="E154">
            <v>428</v>
          </cell>
          <cell r="F154">
            <v>9</v>
          </cell>
          <cell r="G154">
            <v>77810.720000000001</v>
          </cell>
          <cell r="H154">
            <v>80922.399999999994</v>
          </cell>
          <cell r="I154">
            <v>84160.960000000006</v>
          </cell>
          <cell r="J154">
            <v>87526.399999999994</v>
          </cell>
          <cell r="K154">
            <v>91027.04</v>
          </cell>
          <cell r="P154" t="str">
            <v>10078C</v>
          </cell>
          <cell r="Q154" t="str">
            <v xml:space="preserve">Supervisor IT Service Desk </v>
          </cell>
          <cell r="R154">
            <v>77810.720000000001</v>
          </cell>
          <cell r="S154">
            <v>80922.399999999994</v>
          </cell>
          <cell r="T154">
            <v>84160.960000000006</v>
          </cell>
          <cell r="U154">
            <v>87526.399999999994</v>
          </cell>
          <cell r="V154">
            <v>91027.04</v>
          </cell>
          <cell r="Y154"/>
        </row>
        <row r="155">
          <cell r="C155" t="str">
            <v>10153C</v>
          </cell>
          <cell r="D155" t="str">
            <v xml:space="preserve">Supervisor Payroll/Accounting </v>
          </cell>
          <cell r="E155">
            <v>368</v>
          </cell>
          <cell r="F155">
            <v>8</v>
          </cell>
          <cell r="G155">
            <v>34.143999999999998</v>
          </cell>
          <cell r="H155">
            <v>35.100999999999999</v>
          </cell>
          <cell r="I155">
            <v>36.084000000000003</v>
          </cell>
          <cell r="J155">
            <v>37.110999999999997</v>
          </cell>
          <cell r="K155">
            <v>37.874000000000002</v>
          </cell>
          <cell r="P155" t="str">
            <v>10153C</v>
          </cell>
          <cell r="Q155" t="str">
            <v xml:space="preserve">Supervisor Payroll/Accounting </v>
          </cell>
          <cell r="R155">
            <v>34.143999999999998</v>
          </cell>
          <cell r="S155">
            <v>35.100999999999999</v>
          </cell>
          <cell r="T155">
            <v>36.084000000000003</v>
          </cell>
          <cell r="U155">
            <v>37.110999999999997</v>
          </cell>
          <cell r="V155">
            <v>37.874000000000002</v>
          </cell>
          <cell r="Y155"/>
        </row>
        <row r="156">
          <cell r="C156" t="str">
            <v>10170C</v>
          </cell>
          <cell r="D156" t="str">
            <v>Supervisor Plans Review</v>
          </cell>
          <cell r="E156">
            <v>550</v>
          </cell>
          <cell r="F156">
            <v>12</v>
          </cell>
          <cell r="G156">
            <v>91551.2</v>
          </cell>
          <cell r="H156">
            <v>96657.600000000006</v>
          </cell>
          <cell r="I156">
            <v>103284.48</v>
          </cell>
          <cell r="J156">
            <v>106175.67999999999</v>
          </cell>
          <cell r="K156">
            <v>109148</v>
          </cell>
          <cell r="L156">
            <v>112261.75999999999</v>
          </cell>
          <cell r="P156" t="str">
            <v>10170C</v>
          </cell>
          <cell r="Q156" t="str">
            <v>Supervisor Plans Review</v>
          </cell>
          <cell r="R156">
            <v>91551.2</v>
          </cell>
          <cell r="S156">
            <v>96657.600000000006</v>
          </cell>
          <cell r="T156">
            <v>103284.48</v>
          </cell>
          <cell r="U156">
            <v>106175.67999999999</v>
          </cell>
          <cell r="V156">
            <v>109148</v>
          </cell>
          <cell r="W156">
            <v>112261.75999999999</v>
          </cell>
          <cell r="Y156"/>
        </row>
        <row r="157">
          <cell r="C157" t="str">
            <v>10195C</v>
          </cell>
          <cell r="D157" t="str">
            <v xml:space="preserve">Supervisor Police Support Services </v>
          </cell>
          <cell r="E157">
            <v>398</v>
          </cell>
          <cell r="F157">
            <v>8</v>
          </cell>
          <cell r="G157">
            <v>62626.720000000001</v>
          </cell>
          <cell r="H157">
            <v>65921.440000000002</v>
          </cell>
          <cell r="I157">
            <v>69390.880000000005</v>
          </cell>
          <cell r="J157">
            <v>73043.360000000001</v>
          </cell>
          <cell r="K157">
            <v>75088</v>
          </cell>
          <cell r="L157">
            <v>77190.880000000005</v>
          </cell>
          <cell r="M157">
            <v>79391.520000000004</v>
          </cell>
          <cell r="P157" t="str">
            <v>10195C</v>
          </cell>
          <cell r="Q157" t="str">
            <v xml:space="preserve">Supervisor Police Support Services </v>
          </cell>
          <cell r="R157">
            <v>62626.720000000001</v>
          </cell>
          <cell r="S157">
            <v>65921.440000000002</v>
          </cell>
          <cell r="T157">
            <v>69390.880000000005</v>
          </cell>
          <cell r="U157">
            <v>73043.360000000001</v>
          </cell>
          <cell r="V157">
            <v>75088</v>
          </cell>
          <cell r="W157">
            <v>77190.880000000005</v>
          </cell>
          <cell r="X157">
            <v>79391.520000000004</v>
          </cell>
          <cell r="Y157"/>
        </row>
        <row r="158">
          <cell r="C158" t="str">
            <v>10207C</v>
          </cell>
          <cell r="D158" t="str">
            <v>Supervisor Property &amp; Evidence</v>
          </cell>
          <cell r="E158">
            <v>418</v>
          </cell>
          <cell r="F158">
            <v>9</v>
          </cell>
          <cell r="G158">
            <v>64475.839999999997</v>
          </cell>
          <cell r="H158">
            <v>67982.720000000001</v>
          </cell>
          <cell r="I158">
            <v>72616.960000000006</v>
          </cell>
          <cell r="J158">
            <v>79416.479999999996</v>
          </cell>
          <cell r="K158">
            <v>81640</v>
          </cell>
          <cell r="L158">
            <v>83925.92</v>
          </cell>
          <cell r="M158">
            <v>86317.92</v>
          </cell>
          <cell r="P158" t="str">
            <v>10207C</v>
          </cell>
          <cell r="Q158" t="str">
            <v>Supervisor Property &amp; Evidence</v>
          </cell>
          <cell r="R158">
            <v>64475.839999999997</v>
          </cell>
          <cell r="S158">
            <v>67982.720000000001</v>
          </cell>
          <cell r="T158">
            <v>72616.960000000006</v>
          </cell>
          <cell r="U158">
            <v>79416.479999999996</v>
          </cell>
          <cell r="V158">
            <v>81640</v>
          </cell>
          <cell r="W158">
            <v>83925.92</v>
          </cell>
          <cell r="X158">
            <v>86317.92</v>
          </cell>
          <cell r="Y158"/>
        </row>
        <row r="159">
          <cell r="C159" t="str">
            <v>10291C</v>
          </cell>
          <cell r="D159" t="str">
            <v xml:space="preserve">Supervisor Space Planning  </v>
          </cell>
          <cell r="E159">
            <v>465</v>
          </cell>
          <cell r="F159">
            <v>10</v>
          </cell>
          <cell r="G159">
            <v>74135.360000000001</v>
          </cell>
          <cell r="H159">
            <v>77825.279999999999</v>
          </cell>
          <cell r="I159">
            <v>81725.279999999999</v>
          </cell>
          <cell r="J159">
            <v>87010.559999999998</v>
          </cell>
          <cell r="K159">
            <v>89446.24</v>
          </cell>
          <cell r="L159">
            <v>91952.639999999999</v>
          </cell>
          <cell r="M159">
            <v>94573.440000000002</v>
          </cell>
          <cell r="P159" t="str">
            <v>10291C</v>
          </cell>
          <cell r="Q159" t="str">
            <v xml:space="preserve">Supervisor Space Planning  </v>
          </cell>
          <cell r="R159">
            <v>74135.360000000001</v>
          </cell>
          <cell r="S159">
            <v>77825.279999999999</v>
          </cell>
          <cell r="T159">
            <v>81725.279999999999</v>
          </cell>
          <cell r="U159">
            <v>87010.559999999998</v>
          </cell>
          <cell r="V159">
            <v>89446.24</v>
          </cell>
          <cell r="W159">
            <v>91952.639999999999</v>
          </cell>
          <cell r="X159">
            <v>94573.440000000002</v>
          </cell>
          <cell r="Y159"/>
        </row>
        <row r="160">
          <cell r="C160" t="str">
            <v>10335C</v>
          </cell>
          <cell r="D160" t="str">
            <v>Supervisor Transportation Planner</v>
          </cell>
          <cell r="E160">
            <v>543</v>
          </cell>
          <cell r="F160">
            <v>12</v>
          </cell>
          <cell r="G160">
            <v>91551.2</v>
          </cell>
          <cell r="H160">
            <v>96657.600000000006</v>
          </cell>
          <cell r="I160">
            <v>103284.48</v>
          </cell>
          <cell r="J160">
            <v>106175.67999999999</v>
          </cell>
          <cell r="K160">
            <v>109148</v>
          </cell>
          <cell r="L160">
            <v>112261.75999999999</v>
          </cell>
          <cell r="P160" t="str">
            <v>10335C</v>
          </cell>
          <cell r="Q160" t="str">
            <v>Supervisor Transportation Planner</v>
          </cell>
          <cell r="R160">
            <v>91551.2</v>
          </cell>
          <cell r="S160">
            <v>96657.600000000006</v>
          </cell>
          <cell r="T160">
            <v>103284.48</v>
          </cell>
          <cell r="U160">
            <v>106175.67999999999</v>
          </cell>
          <cell r="V160">
            <v>109148</v>
          </cell>
          <cell r="W160">
            <v>112261.75999999999</v>
          </cell>
          <cell r="Y160"/>
        </row>
        <row r="161">
          <cell r="C161" t="str">
            <v>10350C</v>
          </cell>
          <cell r="D161" t="str">
            <v>Supervisor Treasury Division</v>
          </cell>
          <cell r="E161">
            <v>333</v>
          </cell>
          <cell r="F161">
            <v>7</v>
          </cell>
          <cell r="G161">
            <v>57380.959999999999</v>
          </cell>
          <cell r="H161">
            <v>59101.120000000003</v>
          </cell>
          <cell r="I161">
            <v>60875.360000000001</v>
          </cell>
          <cell r="J161">
            <v>62701.599999999999</v>
          </cell>
          <cell r="K161">
            <v>64581.919999999998</v>
          </cell>
          <cell r="L161">
            <v>66518.399999999994</v>
          </cell>
          <cell r="M161">
            <v>68515.199999999997</v>
          </cell>
          <cell r="P161" t="str">
            <v>10350C</v>
          </cell>
          <cell r="Q161" t="str">
            <v>Supervisor Treasury Division</v>
          </cell>
          <cell r="R161">
            <v>57380.959999999999</v>
          </cell>
          <cell r="S161">
            <v>59101.120000000003</v>
          </cell>
          <cell r="T161">
            <v>60875.360000000001</v>
          </cell>
          <cell r="U161">
            <v>62701.599999999999</v>
          </cell>
          <cell r="V161">
            <v>64581.919999999998</v>
          </cell>
          <cell r="W161">
            <v>66518.399999999994</v>
          </cell>
          <cell r="X161">
            <v>68515.199999999997</v>
          </cell>
          <cell r="Y161"/>
        </row>
        <row r="162">
          <cell r="C162" t="str">
            <v>10633C</v>
          </cell>
          <cell r="D162" t="str">
            <v>Training Development Supervisor</v>
          </cell>
          <cell r="E162">
            <v>413</v>
          </cell>
          <cell r="F162">
            <v>9</v>
          </cell>
          <cell r="G162">
            <v>67369.119999999995</v>
          </cell>
          <cell r="H162">
            <v>70915.520000000004</v>
          </cell>
          <cell r="I162">
            <v>74647.039999999994</v>
          </cell>
          <cell r="J162">
            <v>78576.160000000003</v>
          </cell>
          <cell r="K162">
            <v>80776.800000000003</v>
          </cell>
          <cell r="L162">
            <v>83037.759999999995</v>
          </cell>
          <cell r="M162">
            <v>85404.800000000003</v>
          </cell>
          <cell r="P162" t="str">
            <v>10633C</v>
          </cell>
          <cell r="Q162" t="str">
            <v>Training Development Supervisor</v>
          </cell>
          <cell r="R162">
            <v>67369.119999999995</v>
          </cell>
          <cell r="S162">
            <v>70915.520000000004</v>
          </cell>
          <cell r="T162">
            <v>74647.039999999994</v>
          </cell>
          <cell r="U162">
            <v>78576.160000000003</v>
          </cell>
          <cell r="V162">
            <v>80776.800000000003</v>
          </cell>
          <cell r="W162">
            <v>83037.759999999995</v>
          </cell>
          <cell r="X162">
            <v>85404.800000000003</v>
          </cell>
          <cell r="Y162"/>
        </row>
        <row r="163">
          <cell r="C163" t="str">
            <v>52923C</v>
          </cell>
          <cell r="D163" t="str">
            <v>Truck Operator</v>
          </cell>
          <cell r="E163">
            <v>140</v>
          </cell>
          <cell r="F163">
            <v>5</v>
          </cell>
          <cell r="G163">
            <v>26.456</v>
          </cell>
          <cell r="P163" t="str">
            <v>52923C</v>
          </cell>
          <cell r="Q163" t="str">
            <v>Truck Operator</v>
          </cell>
          <cell r="R163">
            <v>26.456</v>
          </cell>
          <cell r="Y163"/>
        </row>
        <row r="164">
          <cell r="C164" t="str">
            <v>10857C</v>
          </cell>
          <cell r="D164" t="str">
            <v>Water Business Enterprise System Manager</v>
          </cell>
          <cell r="E164">
            <v>518</v>
          </cell>
          <cell r="F164">
            <v>11</v>
          </cell>
          <cell r="G164">
            <v>80288</v>
          </cell>
          <cell r="H164">
            <v>84514.559999999998</v>
          </cell>
          <cell r="I164">
            <v>88961.600000000006</v>
          </cell>
          <cell r="J164">
            <v>95010.240000000005</v>
          </cell>
          <cell r="K164">
            <v>97672.639999999999</v>
          </cell>
          <cell r="L164">
            <v>100407.84</v>
          </cell>
          <cell r="M164">
            <v>103269.92</v>
          </cell>
          <cell r="P164" t="str">
            <v>10857C</v>
          </cell>
          <cell r="Q164" t="str">
            <v>Water Business Enterprise System Manager</v>
          </cell>
          <cell r="R164">
            <v>80288</v>
          </cell>
          <cell r="S164">
            <v>84514.559999999998</v>
          </cell>
          <cell r="T164">
            <v>88961.600000000006</v>
          </cell>
          <cell r="U164">
            <v>95010.240000000005</v>
          </cell>
          <cell r="V164">
            <v>97672.639999999999</v>
          </cell>
          <cell r="W164">
            <v>100407.84</v>
          </cell>
          <cell r="X164">
            <v>103269.92</v>
          </cell>
          <cell r="Y164"/>
        </row>
        <row r="166"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</row>
        <row r="167">
          <cell r="P167" t="str">
            <v>Longevity</v>
          </cell>
          <cell r="Q167"/>
          <cell r="R167"/>
          <cell r="S167"/>
          <cell r="T167"/>
          <cell r="U167"/>
          <cell r="V167"/>
          <cell r="W167"/>
          <cell r="X167"/>
          <cell r="Y167"/>
        </row>
        <row r="168">
          <cell r="C168" t="str">
            <v>annual additional  at the beginning of the 10th year of service.</v>
          </cell>
          <cell r="P168" t="str">
            <v>Ex10th Year</v>
          </cell>
          <cell r="Q168"/>
          <cell r="R168">
            <v>426.79950000000002</v>
          </cell>
          <cell r="S168"/>
          <cell r="T168"/>
          <cell r="U168"/>
          <cell r="V168"/>
          <cell r="W168"/>
          <cell r="X168"/>
          <cell r="Y168"/>
        </row>
        <row r="169">
          <cell r="C169" t="str">
            <v>annual additional at the beginning of the 15th year of service.</v>
          </cell>
          <cell r="P169" t="str">
            <v>Ex15th Year</v>
          </cell>
          <cell r="Q169"/>
          <cell r="R169">
            <v>828.01150000000007</v>
          </cell>
          <cell r="S169"/>
          <cell r="T169"/>
          <cell r="U169"/>
          <cell r="V169"/>
          <cell r="W169"/>
          <cell r="X169"/>
          <cell r="Y169"/>
        </row>
        <row r="170">
          <cell r="C170" t="str">
            <v>annual additional at the beginning of the 20th year of service.</v>
          </cell>
          <cell r="P170" t="str">
            <v>Ex20th Year</v>
          </cell>
          <cell r="Q170"/>
          <cell r="R170">
            <v>998.93600000000004</v>
          </cell>
          <cell r="S170"/>
          <cell r="T170"/>
          <cell r="U170"/>
          <cell r="V170"/>
          <cell r="W170"/>
          <cell r="X170"/>
          <cell r="Y170"/>
        </row>
        <row r="171">
          <cell r="C171" t="str">
            <v>annual additional at the beginning of the 25th year of service.</v>
          </cell>
          <cell r="P171" t="str">
            <v>Ex25th Year</v>
          </cell>
          <cell r="Q171"/>
          <cell r="R171">
            <v>1312.1270000000002</v>
          </cell>
          <cell r="S171"/>
          <cell r="T171"/>
          <cell r="U171"/>
          <cell r="V171"/>
          <cell r="W171"/>
          <cell r="X171"/>
          <cell r="Y171"/>
        </row>
        <row r="172"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</row>
        <row r="173"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</row>
        <row r="174">
          <cell r="C174" t="str">
            <v>per hour additional  at the beginning of the 10th year of service.</v>
          </cell>
          <cell r="P174" t="str">
            <v>NEx10th Year</v>
          </cell>
          <cell r="Q174"/>
          <cell r="R174">
            <v>0.20572350000000003</v>
          </cell>
          <cell r="S174"/>
          <cell r="T174"/>
          <cell r="U174"/>
          <cell r="V174"/>
          <cell r="W174"/>
          <cell r="X174"/>
          <cell r="Y174"/>
        </row>
        <row r="175">
          <cell r="C175" t="str">
            <v>per hour additional at the beginning of the 15th year of service.</v>
          </cell>
          <cell r="P175" t="str">
            <v>NEx15th Year</v>
          </cell>
          <cell r="Q175"/>
          <cell r="R175">
            <v>0.39814150000000004</v>
          </cell>
          <cell r="S175"/>
          <cell r="T175"/>
          <cell r="U175"/>
          <cell r="V175"/>
          <cell r="W175"/>
          <cell r="X175"/>
          <cell r="Y175"/>
        </row>
        <row r="176">
          <cell r="C176" t="str">
            <v>per hour additional at the beginning of the 20th year of service.</v>
          </cell>
          <cell r="P176" t="str">
            <v>NEx20th Year</v>
          </cell>
          <cell r="Q176"/>
          <cell r="R176">
            <v>0.48002149999999999</v>
          </cell>
          <cell r="S176"/>
          <cell r="T176"/>
          <cell r="U176"/>
          <cell r="V176"/>
          <cell r="W176"/>
          <cell r="X176"/>
          <cell r="Y176"/>
        </row>
        <row r="177">
          <cell r="C177" t="str">
            <v>per hour additional at the beginning of the 25th year of service.</v>
          </cell>
          <cell r="P177" t="str">
            <v>NEx25th Year</v>
          </cell>
          <cell r="Q177"/>
          <cell r="R177">
            <v>0.63047600000000004</v>
          </cell>
          <cell r="S177"/>
          <cell r="T177"/>
          <cell r="U177"/>
          <cell r="V177"/>
          <cell r="W177"/>
          <cell r="X177"/>
          <cell r="Y177"/>
        </row>
        <row r="178"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</row>
        <row r="179"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</row>
        <row r="180"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</row>
        <row r="181"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</row>
        <row r="182"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</row>
        <row r="183"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</row>
        <row r="184"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</row>
        <row r="185"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</row>
        <row r="186"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</row>
        <row r="187">
          <cell r="P187" t="str">
            <v>CNREVE</v>
          </cell>
          <cell r="Q187" t="str">
            <v>TL-Evening Shift Premium-CNR</v>
          </cell>
          <cell r="R187">
            <v>0.42299999999999999</v>
          </cell>
          <cell r="S187"/>
          <cell r="T187"/>
          <cell r="U187"/>
          <cell r="V187"/>
          <cell r="W187"/>
          <cell r="X187"/>
          <cell r="Y187"/>
        </row>
        <row r="188"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</row>
        <row r="189"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</row>
        <row r="190"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</row>
        <row r="191"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</row>
        <row r="192"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</row>
        <row r="193">
          <cell r="P193" t="str">
            <v>CNRNIT</v>
          </cell>
          <cell r="Q193" t="str">
            <v>TL-Night Shift Premium-CNR</v>
          </cell>
          <cell r="R193">
            <v>1.0009999999999999</v>
          </cell>
          <cell r="S193"/>
          <cell r="T193"/>
          <cell r="U193"/>
          <cell r="V193"/>
          <cell r="W193"/>
          <cell r="X193"/>
          <cell r="Y193"/>
        </row>
        <row r="194"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</row>
        <row r="195"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</row>
        <row r="196"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</row>
        <row r="197"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</row>
        <row r="198"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</row>
        <row r="199"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</row>
        <row r="200"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</row>
        <row r="201"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</row>
        <row r="202"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</row>
        <row r="203">
          <cell r="P203" t="str">
            <v>Shoe</v>
          </cell>
          <cell r="Q203"/>
          <cell r="R203">
            <v>100</v>
          </cell>
          <cell r="S203"/>
          <cell r="T203"/>
          <cell r="U203"/>
          <cell r="V203"/>
          <cell r="W203"/>
          <cell r="X203"/>
          <cell r="Y203"/>
        </row>
        <row r="204"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</row>
        <row r="205"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</row>
        <row r="206">
          <cell r="P206" t="str">
            <v>CNRCDY</v>
          </cell>
          <cell r="Q206" t="str">
            <v>TL-On call by the day-CNR</v>
          </cell>
          <cell r="R206">
            <v>35</v>
          </cell>
          <cell r="S206"/>
          <cell r="T206"/>
          <cell r="U206"/>
          <cell r="V206"/>
          <cell r="W206"/>
          <cell r="X206"/>
          <cell r="Y206"/>
        </row>
        <row r="207">
          <cell r="P207" t="str">
            <v>CNRCWE</v>
          </cell>
          <cell r="Q207" t="str">
            <v>TL-On call by day Weekend-CNR</v>
          </cell>
          <cell r="R207">
            <v>45</v>
          </cell>
          <cell r="S207"/>
          <cell r="T207"/>
          <cell r="U207"/>
          <cell r="V207"/>
          <cell r="W207"/>
          <cell r="X207"/>
          <cell r="Y207"/>
        </row>
        <row r="208"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</row>
        <row r="209"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</row>
        <row r="210"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</row>
        <row r="211"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</row>
        <row r="212"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</row>
        <row r="213"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</row>
        <row r="214"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</row>
        <row r="215"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</row>
        <row r="216"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</row>
        <row r="217"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</row>
        <row r="218"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</row>
        <row r="219"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</row>
        <row r="220"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</row>
        <row r="221"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</row>
        <row r="222"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</row>
        <row r="223">
          <cell r="P223" t="str">
            <v>CNRWKE</v>
          </cell>
          <cell r="Q223" t="str">
            <v>TL-Weekend Shift-CNR</v>
          </cell>
          <cell r="R223">
            <v>0.57999999999999996</v>
          </cell>
          <cell r="S223"/>
          <cell r="T223"/>
          <cell r="U223"/>
          <cell r="V223"/>
          <cell r="W223"/>
          <cell r="X223"/>
          <cell r="Y223"/>
        </row>
        <row r="224"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</row>
        <row r="225"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</row>
        <row r="226"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</row>
        <row r="227"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</row>
        <row r="228">
          <cell r="P228" t="str">
            <v>CNRBIL</v>
          </cell>
          <cell r="Q228" t="str">
            <v>Bi-lingual Premium Pay</v>
          </cell>
          <cell r="R228">
            <v>9.5</v>
          </cell>
          <cell r="S228"/>
          <cell r="T228"/>
          <cell r="U228"/>
          <cell r="V228"/>
          <cell r="W228"/>
          <cell r="X228"/>
          <cell r="Y228"/>
        </row>
        <row r="229"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</row>
        <row r="230"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</row>
        <row r="231"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</row>
        <row r="232">
          <cell r="C232" t="str">
            <v>Job Code</v>
          </cell>
          <cell r="D232" t="str">
            <v>Job Title</v>
          </cell>
          <cell r="F232" t="str">
            <v>Step 1</v>
          </cell>
          <cell r="G232" t="str">
            <v>Step 2</v>
          </cell>
          <cell r="H232" t="str">
            <v>Step 3</v>
          </cell>
          <cell r="I232" t="str">
            <v>Step 4</v>
          </cell>
          <cell r="J232" t="str">
            <v>Step 5</v>
          </cell>
          <cell r="K232" t="str">
            <v>Step 6</v>
          </cell>
          <cell r="L232" t="str">
            <v>Step 7</v>
          </cell>
          <cell r="M232" t="str">
            <v>Step 8</v>
          </cell>
          <cell r="P232" t="str">
            <v>Job Code</v>
          </cell>
          <cell r="Q232" t="str">
            <v>Job Title</v>
          </cell>
          <cell r="R232" t="str">
            <v>Step 1</v>
          </cell>
          <cell r="S232" t="str">
            <v>Step 2</v>
          </cell>
          <cell r="T232" t="str">
            <v>Step 3</v>
          </cell>
          <cell r="U232" t="str">
            <v>Step 4</v>
          </cell>
          <cell r="V232" t="str">
            <v>Step 5</v>
          </cell>
          <cell r="W232" t="str">
            <v>Step 6</v>
          </cell>
          <cell r="X232" t="str">
            <v>Step 7</v>
          </cell>
          <cell r="Y232" t="str">
            <v>Step 8</v>
          </cell>
        </row>
        <row r="233">
          <cell r="F233" t="str">
            <v>Year 1 of Program</v>
          </cell>
          <cell r="G233" t="str">
            <v>Year 2 (or Post Bar)</v>
          </cell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</row>
        <row r="234">
          <cell r="C234" t="str">
            <v>C08906</v>
          </cell>
          <cell r="D234" t="str">
            <v>Saeks' Fellow (MN Law Public Interest Residency Program)</v>
          </cell>
          <cell r="E234" t="str">
            <v>N/A</v>
          </cell>
          <cell r="F234">
            <v>0</v>
          </cell>
          <cell r="G234">
            <v>25.42</v>
          </cell>
          <cell r="H234" t="str">
            <v>x</v>
          </cell>
          <cell r="I234" t="str">
            <v>x</v>
          </cell>
          <cell r="J234" t="str">
            <v>x</v>
          </cell>
          <cell r="K234" t="str">
            <v>x</v>
          </cell>
          <cell r="L234" t="str">
            <v>x</v>
          </cell>
          <cell r="M234" t="str">
            <v>x</v>
          </cell>
          <cell r="P234" t="str">
            <v>C08906</v>
          </cell>
          <cell r="Q234" t="str">
            <v>Saeks' Fellow (MN Law Public Interest Residency Program)</v>
          </cell>
          <cell r="R234"/>
          <cell r="S234">
            <v>25.42</v>
          </cell>
          <cell r="T234"/>
          <cell r="U234"/>
          <cell r="V234"/>
          <cell r="W234"/>
          <cell r="X234"/>
          <cell r="Y234"/>
        </row>
        <row r="235">
          <cell r="C235" t="str">
            <v>04352C</v>
          </cell>
          <cell r="D235" t="str">
            <v>Financial Graduate Fellowship</v>
          </cell>
          <cell r="E235" t="str">
            <v>N/A</v>
          </cell>
          <cell r="F235">
            <v>23</v>
          </cell>
          <cell r="G235">
            <v>24</v>
          </cell>
          <cell r="H235">
            <v>25</v>
          </cell>
          <cell r="I235" t="str">
            <v>x</v>
          </cell>
          <cell r="J235" t="str">
            <v>x</v>
          </cell>
          <cell r="K235" t="str">
            <v>x</v>
          </cell>
          <cell r="L235" t="str">
            <v>x</v>
          </cell>
          <cell r="M235" t="str">
            <v>x</v>
          </cell>
          <cell r="P235" t="str">
            <v>04352C</v>
          </cell>
          <cell r="Q235" t="str">
            <v>Financial Graduate Fellowship</v>
          </cell>
          <cell r="R235">
            <v>23</v>
          </cell>
          <cell r="S235">
            <v>24</v>
          </cell>
          <cell r="T235"/>
          <cell r="U235"/>
          <cell r="V235"/>
          <cell r="W235"/>
          <cell r="X235"/>
          <cell r="Y235"/>
        </row>
        <row r="236">
          <cell r="C236" t="str">
            <v>C09480</v>
          </cell>
          <cell r="D236" t="str">
            <v>Student Intern - High School (enrolled)</v>
          </cell>
          <cell r="E236" t="str">
            <v>N/A</v>
          </cell>
          <cell r="F236">
            <v>12.25</v>
          </cell>
          <cell r="G236">
            <v>12.5</v>
          </cell>
          <cell r="H236">
            <v>13</v>
          </cell>
          <cell r="I236">
            <v>13.5</v>
          </cell>
          <cell r="J236" t="str">
            <v>x</v>
          </cell>
          <cell r="K236" t="str">
            <v>x</v>
          </cell>
          <cell r="L236" t="str">
            <v>x</v>
          </cell>
          <cell r="M236" t="str">
            <v>x</v>
          </cell>
          <cell r="P236" t="str">
            <v>C09480</v>
          </cell>
          <cell r="Q236" t="str">
            <v>Student Intern - High School (enrolled)</v>
          </cell>
          <cell r="R236">
            <v>12.25</v>
          </cell>
          <cell r="S236">
            <v>12.5</v>
          </cell>
          <cell r="T236">
            <v>13</v>
          </cell>
          <cell r="U236">
            <v>13.5</v>
          </cell>
          <cell r="V236"/>
          <cell r="W236"/>
          <cell r="X236"/>
          <cell r="Y236"/>
        </row>
        <row r="237">
          <cell r="C237" t="str">
            <v>C09485</v>
          </cell>
          <cell r="D237" t="str">
            <v>Student Intern - Undergrad (enrolled)</v>
          </cell>
          <cell r="E237" t="str">
            <v>N/A</v>
          </cell>
          <cell r="F237">
            <v>13</v>
          </cell>
          <cell r="G237">
            <v>14</v>
          </cell>
          <cell r="H237">
            <v>15</v>
          </cell>
          <cell r="I237">
            <v>16</v>
          </cell>
          <cell r="J237">
            <v>17</v>
          </cell>
          <cell r="K237">
            <v>18</v>
          </cell>
          <cell r="L237">
            <v>19</v>
          </cell>
          <cell r="M237">
            <v>20</v>
          </cell>
          <cell r="P237" t="str">
            <v>C09485</v>
          </cell>
          <cell r="Q237" t="str">
            <v>Student Intern - Undergrad (enrolled)</v>
          </cell>
          <cell r="R237">
            <v>13</v>
          </cell>
          <cell r="S237">
            <v>14</v>
          </cell>
          <cell r="T237">
            <v>15</v>
          </cell>
          <cell r="U237">
            <v>16</v>
          </cell>
          <cell r="V237">
            <v>17</v>
          </cell>
          <cell r="W237">
            <v>18</v>
          </cell>
          <cell r="X237">
            <v>19</v>
          </cell>
          <cell r="Y237">
            <v>20</v>
          </cell>
        </row>
        <row r="238">
          <cell r="C238" t="str">
            <v>C09475</v>
          </cell>
          <cell r="D238" t="str">
            <v>Student Intern - Graduate (enrolled)</v>
          </cell>
          <cell r="E238" t="str">
            <v>N/A</v>
          </cell>
          <cell r="F238">
            <v>15</v>
          </cell>
          <cell r="G238">
            <v>16.5</v>
          </cell>
          <cell r="H238">
            <v>18</v>
          </cell>
          <cell r="I238">
            <v>19.5</v>
          </cell>
          <cell r="J238">
            <v>21</v>
          </cell>
          <cell r="K238">
            <v>22.5</v>
          </cell>
          <cell r="L238">
            <v>24</v>
          </cell>
          <cell r="M238">
            <v>25.5</v>
          </cell>
          <cell r="P238" t="str">
            <v>C09475</v>
          </cell>
          <cell r="Q238" t="str">
            <v>Student Intern - Graduate (enrolled)</v>
          </cell>
          <cell r="R238">
            <v>15</v>
          </cell>
          <cell r="S238">
            <v>16.5</v>
          </cell>
          <cell r="T238">
            <v>18</v>
          </cell>
          <cell r="U238">
            <v>19.5</v>
          </cell>
          <cell r="V238">
            <v>21</v>
          </cell>
          <cell r="W238">
            <v>22.5</v>
          </cell>
          <cell r="X238">
            <v>24</v>
          </cell>
          <cell r="Y238">
            <v>25.5</v>
          </cell>
        </row>
        <row r="239">
          <cell r="C239" t="str">
            <v>C09495</v>
          </cell>
          <cell r="D239" t="str">
            <v>Urban Scholar College Undergraduate</v>
          </cell>
          <cell r="E239" t="str">
            <v>N/A</v>
          </cell>
          <cell r="F239">
            <v>16</v>
          </cell>
          <cell r="G239">
            <v>17</v>
          </cell>
          <cell r="H239">
            <v>18</v>
          </cell>
          <cell r="I239" t="str">
            <v>x</v>
          </cell>
          <cell r="J239" t="str">
            <v>x</v>
          </cell>
          <cell r="K239" t="str">
            <v>x</v>
          </cell>
          <cell r="L239" t="str">
            <v>x</v>
          </cell>
          <cell r="M239" t="str">
            <v>x</v>
          </cell>
          <cell r="P239" t="str">
            <v>C09495</v>
          </cell>
          <cell r="Q239" t="str">
            <v>Urban Scholar College Undergraduate</v>
          </cell>
          <cell r="R239">
            <v>16</v>
          </cell>
          <cell r="S239">
            <v>17</v>
          </cell>
          <cell r="T239">
            <v>18</v>
          </cell>
          <cell r="U239"/>
          <cell r="V239"/>
          <cell r="W239"/>
          <cell r="X239"/>
          <cell r="Y239"/>
        </row>
        <row r="240">
          <cell r="C240" t="str">
            <v>C09490</v>
          </cell>
          <cell r="D240" t="str">
            <v>Urban Scholar Graduate School</v>
          </cell>
          <cell r="E240" t="str">
            <v>N/A</v>
          </cell>
          <cell r="F240">
            <v>19.75</v>
          </cell>
          <cell r="G240">
            <v>21.25</v>
          </cell>
          <cell r="H240">
            <v>22.75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P240" t="str">
            <v>C09490</v>
          </cell>
          <cell r="Q240" t="str">
            <v>Urban Scholar Graduate School</v>
          </cell>
          <cell r="R240">
            <v>19.75</v>
          </cell>
          <cell r="S240">
            <v>21.25</v>
          </cell>
          <cell r="T240">
            <v>22.75</v>
          </cell>
          <cell r="U240"/>
          <cell r="V240"/>
          <cell r="W240"/>
          <cell r="X240"/>
          <cell r="Y240"/>
        </row>
        <row r="244"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</row>
        <row r="245"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</row>
        <row r="246"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</row>
      </sheetData>
      <sheetData sheetId="1">
        <row r="3">
          <cell r="O3">
            <v>1.0235000000000001</v>
          </cell>
        </row>
        <row r="7">
          <cell r="O7" t="str">
            <v>Job Code</v>
          </cell>
          <cell r="P7" t="str">
            <v>FLSA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</row>
        <row r="8">
          <cell r="O8" t="str">
            <v>00001C</v>
          </cell>
          <cell r="P8" t="str">
            <v>E</v>
          </cell>
          <cell r="Q8" t="str">
            <v>311 Operations Manager</v>
          </cell>
          <cell r="R8">
            <v>78928.22600000001</v>
          </cell>
          <cell r="S8">
            <v>83081.670880000005</v>
          </cell>
          <cell r="T8">
            <v>87454.390400000004</v>
          </cell>
          <cell r="U8">
            <v>92057.028960000011</v>
          </cell>
          <cell r="V8">
            <v>94632.973760000008</v>
          </cell>
          <cell r="W8">
            <v>97285.558239999998</v>
          </cell>
          <cell r="X8">
            <v>100057.36</v>
          </cell>
        </row>
        <row r="9">
          <cell r="O9" t="str">
            <v>00017C</v>
          </cell>
          <cell r="P9" t="str">
            <v>E</v>
          </cell>
          <cell r="Q9" t="str">
            <v xml:space="preserve">911 Operations Manager </v>
          </cell>
          <cell r="R9">
            <v>78928.22600000001</v>
          </cell>
          <cell r="S9">
            <v>83081.670880000005</v>
          </cell>
          <cell r="T9">
            <v>87454.390400000004</v>
          </cell>
          <cell r="U9">
            <v>92057.028960000011</v>
          </cell>
          <cell r="V9">
            <v>94632.973760000008</v>
          </cell>
          <cell r="W9">
            <v>97285.558239999998</v>
          </cell>
          <cell r="X9">
            <v>100057.36</v>
          </cell>
        </row>
        <row r="10">
          <cell r="O10" t="str">
            <v>09800C</v>
          </cell>
          <cell r="P10" t="str">
            <v>N</v>
          </cell>
          <cell r="Q10" t="str">
            <v>Account Maintenance Supervisor</v>
          </cell>
          <cell r="R10">
            <v>26.564942500000001</v>
          </cell>
          <cell r="S10">
            <v>27.964067</v>
          </cell>
          <cell r="T10">
            <v>29.435860000000005</v>
          </cell>
          <cell r="U10">
            <v>30.985439000000003</v>
          </cell>
          <cell r="V10">
            <v>31.853367000000002</v>
          </cell>
          <cell r="W10">
            <v>32.744835500000001</v>
          </cell>
          <cell r="X10">
            <v>33.678267500000004</v>
          </cell>
        </row>
        <row r="11">
          <cell r="O11" t="str">
            <v>00221C</v>
          </cell>
          <cell r="P11" t="str">
            <v>E</v>
          </cell>
          <cell r="Q11" t="str">
            <v>Accountant Il  (Supervisory)</v>
          </cell>
          <cell r="R11">
            <v>70327.550800000012</v>
          </cell>
          <cell r="S11">
            <v>74027.544240000003</v>
          </cell>
          <cell r="T11">
            <v>77923.394640000013</v>
          </cell>
          <cell r="U11">
            <v>82025.746400000004</v>
          </cell>
          <cell r="V11">
            <v>84322.807920000007</v>
          </cell>
          <cell r="W11">
            <v>86683.735840000008</v>
          </cell>
          <cell r="X11">
            <v>89155.365520000007</v>
          </cell>
        </row>
        <row r="12">
          <cell r="O12" t="str">
            <v>00351C</v>
          </cell>
          <cell r="P12" t="str">
            <v>E</v>
          </cell>
          <cell r="Q12" t="str">
            <v>Administrative Analyst II Supervisory</v>
          </cell>
          <cell r="R12">
            <v>64466.744160000002</v>
          </cell>
          <cell r="S12">
            <v>67046.946720000007</v>
          </cell>
          <cell r="T12">
            <v>69727.206640000004</v>
          </cell>
          <cell r="U12">
            <v>72516.039439999993</v>
          </cell>
          <cell r="V12">
            <v>75417.702880000012</v>
          </cell>
          <cell r="W12">
            <v>78434.325840000005</v>
          </cell>
          <cell r="X12">
            <v>81570.16608000001</v>
          </cell>
        </row>
        <row r="13">
          <cell r="O13" t="str">
            <v>00361C</v>
          </cell>
          <cell r="P13" t="str">
            <v>N</v>
          </cell>
          <cell r="Q13" t="str">
            <v>Administrative Assistant to Police Administration</v>
          </cell>
          <cell r="R13">
            <v>28.513686500000006</v>
          </cell>
          <cell r="S13">
            <v>29.653865500000002</v>
          </cell>
          <cell r="T13">
            <v>30.840102000000005</v>
          </cell>
          <cell r="U13">
            <v>32.074443000000002</v>
          </cell>
          <cell r="V13">
            <v>33.356888500000004</v>
          </cell>
          <cell r="W13">
            <v>34.691532500000008</v>
          </cell>
          <cell r="X13">
            <v>36.079398500000003</v>
          </cell>
        </row>
        <row r="14">
          <cell r="O14" t="str">
            <v>00469C</v>
          </cell>
          <cell r="P14" t="str">
            <v>E</v>
          </cell>
          <cell r="Q14" t="str">
            <v>Aide to the Finance Officer</v>
          </cell>
          <cell r="R14">
            <v>63165.998480000002</v>
          </cell>
          <cell r="S14">
            <v>66555.175440000006</v>
          </cell>
          <cell r="T14">
            <v>70086.987359999999</v>
          </cell>
          <cell r="U14">
            <v>75049.406640000016</v>
          </cell>
          <cell r="V14">
            <v>77150.611199999999</v>
          </cell>
          <cell r="W14">
            <v>79311.424400000004</v>
          </cell>
          <cell r="X14">
            <v>81572.294960000014</v>
          </cell>
        </row>
        <row r="15">
          <cell r="O15" t="str">
            <v>00590C</v>
          </cell>
          <cell r="P15" t="str">
            <v>E</v>
          </cell>
          <cell r="Q15" t="str">
            <v>Assistant Building Official</v>
          </cell>
          <cell r="R15">
            <v>101351.71904000001</v>
          </cell>
          <cell r="S15">
            <v>105405.10656000001</v>
          </cell>
          <cell r="T15">
            <v>109620.28896000001</v>
          </cell>
          <cell r="U15">
            <v>114005.78176000001</v>
          </cell>
          <cell r="V15">
            <v>118565.84272000002</v>
          </cell>
          <cell r="W15"/>
          <cell r="X15"/>
        </row>
        <row r="16">
          <cell r="O16" t="str">
            <v>00637C</v>
          </cell>
          <cell r="P16" t="str">
            <v>E</v>
          </cell>
          <cell r="Q16" t="str">
            <v>Assistant City Attorney II HR/LR</v>
          </cell>
          <cell r="R16">
            <v>107891.6384</v>
          </cell>
          <cell r="S16">
            <v>113777.99160000001</v>
          </cell>
          <cell r="T16">
            <v>119879.36168000002</v>
          </cell>
          <cell r="U16">
            <v>124064.73976000001</v>
          </cell>
          <cell r="V16">
            <v>127536.94304000001</v>
          </cell>
          <cell r="W16">
            <v>131107.0748</v>
          </cell>
          <cell r="X16">
            <v>134845.38808</v>
          </cell>
        </row>
        <row r="17">
          <cell r="O17" t="str">
            <v>00965C</v>
          </cell>
          <cell r="P17" t="str">
            <v>N</v>
          </cell>
          <cell r="Q17" t="str">
            <v>Assistant Supervisor Police Record Services</v>
          </cell>
          <cell r="R17">
            <v>26.564942500000001</v>
          </cell>
          <cell r="S17">
            <v>27.964067</v>
          </cell>
          <cell r="T17">
            <v>29.435860000000005</v>
          </cell>
          <cell r="U17">
            <v>30.985439000000003</v>
          </cell>
          <cell r="V17">
            <v>31.853367000000002</v>
          </cell>
          <cell r="W17">
            <v>32.744835500000001</v>
          </cell>
          <cell r="X17">
            <v>33.678267500000004</v>
          </cell>
        </row>
        <row r="18">
          <cell r="O18" t="str">
            <v>01334C</v>
          </cell>
          <cell r="P18" t="str">
            <v>E</v>
          </cell>
          <cell r="Q18" t="str">
            <v>BIS Interagency Coordinator</v>
          </cell>
          <cell r="R18">
            <v>70512.763359999997</v>
          </cell>
          <cell r="S18">
            <v>74057.348560000013</v>
          </cell>
          <cell r="T18">
            <v>78057.514080000008</v>
          </cell>
          <cell r="U18">
            <v>84578.273520000017</v>
          </cell>
          <cell r="V18">
            <v>86947.716960000005</v>
          </cell>
          <cell r="W18">
            <v>91501.391279999996</v>
          </cell>
          <cell r="X18">
            <v>96749.080480000004</v>
          </cell>
        </row>
        <row r="19">
          <cell r="O19" t="str">
            <v>52933C</v>
          </cell>
          <cell r="P19" t="str">
            <v>E</v>
          </cell>
          <cell r="Q19" t="str">
            <v>Budget and Evaluation Analyst</v>
          </cell>
          <cell r="R19">
            <v>70327.755499999999</v>
          </cell>
          <cell r="S19">
            <v>74027.707999999999</v>
          </cell>
          <cell r="T19">
            <v>77923.149000000005</v>
          </cell>
          <cell r="U19">
            <v>82025.337</v>
          </cell>
          <cell r="V19">
            <v>84323.094500000007</v>
          </cell>
          <cell r="W19">
            <v>86683.285500000013</v>
          </cell>
          <cell r="X19">
            <v>89155.038</v>
          </cell>
        </row>
        <row r="20">
          <cell r="O20" t="str">
            <v>01449C</v>
          </cell>
          <cell r="P20" t="str">
            <v>E</v>
          </cell>
          <cell r="Q20" t="str">
            <v xml:space="preserve">Building Official </v>
          </cell>
          <cell r="R20">
            <v>111670.4004</v>
          </cell>
          <cell r="S20">
            <v>116136.79064000002</v>
          </cell>
          <cell r="T20">
            <v>120782.00680000002</v>
          </cell>
          <cell r="U20">
            <v>125612.43552000001</v>
          </cell>
          <cell r="V20">
            <v>130636.59232000001</v>
          </cell>
          <cell r="W20"/>
          <cell r="X20"/>
        </row>
        <row r="21">
          <cell r="O21" t="str">
            <v>01457C</v>
          </cell>
          <cell r="P21" t="str">
            <v>E</v>
          </cell>
          <cell r="Q21" t="str">
            <v>Business Application Manager - Supervisory</v>
          </cell>
          <cell r="R21">
            <v>74551.248720000003</v>
          </cell>
          <cell r="S21">
            <v>78472.645680000016</v>
          </cell>
          <cell r="T21">
            <v>82613.317280000003</v>
          </cell>
          <cell r="U21">
            <v>91484.360240000009</v>
          </cell>
          <cell r="V21">
            <v>94045.402880000009</v>
          </cell>
          <cell r="W21">
            <v>96678.827439999994</v>
          </cell>
          <cell r="X21">
            <v>99433.598160000009</v>
          </cell>
        </row>
        <row r="22">
          <cell r="O22" t="str">
            <v>01545C</v>
          </cell>
          <cell r="P22" t="str">
            <v>E</v>
          </cell>
          <cell r="Q22" t="str">
            <v>Cash Manager</v>
          </cell>
          <cell r="R22">
            <v>74466.093520000009</v>
          </cell>
          <cell r="S22">
            <v>78310.850800000015</v>
          </cell>
          <cell r="T22">
            <v>82302.500800000009</v>
          </cell>
          <cell r="U22">
            <v>87873.779760000005</v>
          </cell>
          <cell r="V22">
            <v>90334.765040000013</v>
          </cell>
          <cell r="W22">
            <v>92863.874479999999</v>
          </cell>
          <cell r="X22">
            <v>95512.20120000001</v>
          </cell>
        </row>
        <row r="23">
          <cell r="O23" t="str">
            <v>01556C</v>
          </cell>
          <cell r="P23" t="str">
            <v>N</v>
          </cell>
          <cell r="Q23" t="str">
            <v xml:space="preserve">Cashier - Ticket Sales </v>
          </cell>
          <cell r="R23">
            <v>16.195864</v>
          </cell>
          <cell r="S23">
            <v>16.648250999999998</v>
          </cell>
          <cell r="T23">
            <v>17.114967000000004</v>
          </cell>
          <cell r="U23">
            <v>17.601129499999999</v>
          </cell>
          <cell r="V23"/>
          <cell r="W23"/>
          <cell r="X23"/>
        </row>
        <row r="24">
          <cell r="O24" t="str">
            <v>08703C</v>
          </cell>
          <cell r="P24" t="str">
            <v>E</v>
          </cell>
          <cell r="Q24" t="str">
            <v xml:space="preserve">City Records Manager </v>
          </cell>
          <cell r="R24">
            <v>74551.248720000003</v>
          </cell>
          <cell r="S24">
            <v>78472.645680000016</v>
          </cell>
          <cell r="T24">
            <v>82613.317280000003</v>
          </cell>
          <cell r="U24">
            <v>91484.360240000009</v>
          </cell>
          <cell r="V24">
            <v>94045.402880000009</v>
          </cell>
          <cell r="W24">
            <v>96678.827439999994</v>
          </cell>
          <cell r="X24">
            <v>99433.598160000009</v>
          </cell>
        </row>
        <row r="25">
          <cell r="O25" t="str">
            <v>52810C</v>
          </cell>
          <cell r="P25" t="str">
            <v>E</v>
          </cell>
          <cell r="Q25" t="str">
            <v xml:space="preserve">Construction Management Coordinator </v>
          </cell>
          <cell r="R25">
            <v>77044.167199999996</v>
          </cell>
          <cell r="S25">
            <v>80895.311119999998</v>
          </cell>
          <cell r="T25">
            <v>84942.312000000005</v>
          </cell>
          <cell r="U25">
            <v>91222.508000000002</v>
          </cell>
          <cell r="V25">
            <v>93777.164000000004</v>
          </cell>
          <cell r="W25">
            <v>96448.9084</v>
          </cell>
          <cell r="X25"/>
        </row>
        <row r="26">
          <cell r="O26" t="str">
            <v>02618C</v>
          </cell>
          <cell r="P26" t="str">
            <v>E</v>
          </cell>
          <cell r="Q26" t="str">
            <v>Construction Management Coordinator - PW</v>
          </cell>
          <cell r="R26">
            <v>77044.167199999996</v>
          </cell>
          <cell r="S26">
            <v>80895.311119999998</v>
          </cell>
          <cell r="T26">
            <v>84942.312000000005</v>
          </cell>
          <cell r="U26">
            <v>91222.508000000002</v>
          </cell>
          <cell r="V26">
            <v>93777.164000000004</v>
          </cell>
          <cell r="W26">
            <v>96448.9084</v>
          </cell>
          <cell r="X26"/>
        </row>
        <row r="27">
          <cell r="O27" t="str">
            <v>02625C</v>
          </cell>
          <cell r="P27" t="str">
            <v>E</v>
          </cell>
          <cell r="Q27" t="str">
            <v>Contract Administrator</v>
          </cell>
          <cell r="R27">
            <v>74466.093520000009</v>
          </cell>
          <cell r="S27">
            <v>78310.850800000015</v>
          </cell>
          <cell r="T27">
            <v>82302.500800000009</v>
          </cell>
          <cell r="U27">
            <v>87873.779760000005</v>
          </cell>
          <cell r="V27">
            <v>90334.765040000013</v>
          </cell>
          <cell r="W27">
            <v>92863.874479999999</v>
          </cell>
          <cell r="X27">
            <v>95512.20120000001</v>
          </cell>
        </row>
        <row r="28">
          <cell r="O28" t="str">
            <v>02674C</v>
          </cell>
          <cell r="P28" t="str">
            <v>E</v>
          </cell>
          <cell r="Q28" t="str">
            <v>Coordinator Health and Wellness</v>
          </cell>
          <cell r="R28">
            <v>64385.314500000008</v>
          </cell>
          <cell r="S28">
            <v>67863.16750000001</v>
          </cell>
          <cell r="T28">
            <v>72076.917000000001</v>
          </cell>
          <cell r="U28">
            <v>76291.688976500009</v>
          </cell>
          <cell r="V28">
            <v>78428.75902350001</v>
          </cell>
          <cell r="W28">
            <v>80625.187976500005</v>
          </cell>
          <cell r="X28">
            <v>82922.945476499997</v>
          </cell>
        </row>
        <row r="29">
          <cell r="O29" t="str">
            <v>02672C</v>
          </cell>
          <cell r="P29" t="str">
            <v>E</v>
          </cell>
          <cell r="Q29" t="str">
            <v>Coordinator Legal Processes</v>
          </cell>
          <cell r="R29">
            <v>68177.382000000012</v>
          </cell>
          <cell r="S29">
            <v>71770.93144</v>
          </cell>
          <cell r="T29">
            <v>76062.753520000013</v>
          </cell>
          <cell r="U29">
            <v>80356.70448</v>
          </cell>
          <cell r="V29">
            <v>82606.930640000006</v>
          </cell>
          <cell r="W29">
            <v>84921.023200000011</v>
          </cell>
          <cell r="X29">
            <v>87341.559760000004</v>
          </cell>
        </row>
        <row r="30">
          <cell r="O30" t="str">
            <v>01333C</v>
          </cell>
          <cell r="P30" t="str">
            <v>E</v>
          </cell>
          <cell r="Q30" t="str">
            <v>CPED Interagency Coordinator</v>
          </cell>
          <cell r="R30">
            <v>70512.763359999997</v>
          </cell>
          <cell r="S30">
            <v>74057.348560000013</v>
          </cell>
          <cell r="T30">
            <v>78057.514080000008</v>
          </cell>
          <cell r="U30">
            <v>84578.273520000017</v>
          </cell>
          <cell r="V30">
            <v>86947.716960000005</v>
          </cell>
          <cell r="W30">
            <v>91501.391279999996</v>
          </cell>
          <cell r="X30">
            <v>96749.080480000004</v>
          </cell>
        </row>
        <row r="31">
          <cell r="O31" t="str">
            <v>09930C</v>
          </cell>
          <cell r="P31" t="str">
            <v>N</v>
          </cell>
          <cell r="Q31" t="str">
            <v>Customer Services Supervisor</v>
          </cell>
          <cell r="R31">
            <v>26.564942500000001</v>
          </cell>
          <cell r="S31">
            <v>27.964067</v>
          </cell>
          <cell r="T31">
            <v>29.435860000000005</v>
          </cell>
          <cell r="U31">
            <v>30.985439000000003</v>
          </cell>
          <cell r="V31">
            <v>31.853367000000002</v>
          </cell>
          <cell r="W31">
            <v>32.744835500000001</v>
          </cell>
          <cell r="X31">
            <v>33.678267500000004</v>
          </cell>
        </row>
        <row r="32">
          <cell r="O32" t="str">
            <v>03016C</v>
          </cell>
          <cell r="P32" t="str">
            <v>E</v>
          </cell>
          <cell r="Q32" t="str">
            <v>Deputy Controller</v>
          </cell>
          <cell r="R32">
            <v>93702.653200000001</v>
          </cell>
          <cell r="S32">
            <v>98929.053600000014</v>
          </cell>
          <cell r="T32">
            <v>105711.66528</v>
          </cell>
          <cell r="U32">
            <v>108670.80848000001</v>
          </cell>
          <cell r="V32">
            <v>111712.978</v>
          </cell>
          <cell r="W32">
            <v>114899.91136</v>
          </cell>
          <cell r="X32"/>
        </row>
        <row r="33">
          <cell r="O33" t="str">
            <v>03057C</v>
          </cell>
          <cell r="P33" t="str">
            <v>E</v>
          </cell>
          <cell r="Q33" t="str">
            <v>Development Coordinator III</v>
          </cell>
          <cell r="R33">
            <v>74466.093520000009</v>
          </cell>
          <cell r="S33">
            <v>78310.850800000015</v>
          </cell>
          <cell r="T33">
            <v>82302.500800000009</v>
          </cell>
          <cell r="U33">
            <v>87873.779760000005</v>
          </cell>
          <cell r="V33">
            <v>90334.765040000013</v>
          </cell>
          <cell r="W33">
            <v>92863.874479999999</v>
          </cell>
          <cell r="X33">
            <v>95512.20120000001</v>
          </cell>
        </row>
        <row r="34">
          <cell r="O34" t="str">
            <v>03800C</v>
          </cell>
          <cell r="P34" t="str">
            <v>N</v>
          </cell>
          <cell r="Q34" t="str">
            <v>Election Helper</v>
          </cell>
          <cell r="R34">
            <v>16.396470000000001</v>
          </cell>
          <cell r="S34">
            <v>16.864209500000001</v>
          </cell>
          <cell r="T34"/>
          <cell r="U34"/>
          <cell r="V34"/>
          <cell r="W34"/>
          <cell r="X34"/>
        </row>
        <row r="35">
          <cell r="O35" t="str">
            <v>03951C</v>
          </cell>
          <cell r="P35" t="str">
            <v>E</v>
          </cell>
          <cell r="Q35" t="str">
            <v>Emergency Management Planning Administrative Supervisor</v>
          </cell>
          <cell r="R35">
            <v>82174.768000000011</v>
          </cell>
          <cell r="S35">
            <v>86500.652159999998</v>
          </cell>
          <cell r="T35">
            <v>91052.197600000014</v>
          </cell>
          <cell r="U35">
            <v>97242.980640000009</v>
          </cell>
          <cell r="V35">
            <v>99967.947040000014</v>
          </cell>
          <cell r="W35">
            <v>102767.42424000001</v>
          </cell>
          <cell r="X35">
            <v>105696.76312</v>
          </cell>
        </row>
        <row r="36">
          <cell r="O36" t="str">
            <v xml:space="preserve">52946C </v>
          </cell>
          <cell r="P36" t="str">
            <v>E</v>
          </cell>
          <cell r="Q36" t="str">
            <v>Energy Benchmarking Program Coordinator</v>
          </cell>
          <cell r="R36">
            <v>70512.763359999997</v>
          </cell>
          <cell r="S36">
            <v>74057.348560000013</v>
          </cell>
          <cell r="T36">
            <v>78057.514080000008</v>
          </cell>
          <cell r="U36">
            <v>84578.273520000017</v>
          </cell>
          <cell r="V36">
            <v>86947.716960000005</v>
          </cell>
          <cell r="W36">
            <v>91501.391279999996</v>
          </cell>
          <cell r="X36">
            <v>96749.080480000004</v>
          </cell>
        </row>
        <row r="37">
          <cell r="O37" t="str">
            <v>04066C</v>
          </cell>
          <cell r="P37" t="str">
            <v>E</v>
          </cell>
          <cell r="Q37" t="str">
            <v>Engineering Applications Manager</v>
          </cell>
          <cell r="R37">
            <v>78928.22600000001</v>
          </cell>
          <cell r="S37">
            <v>83081.670880000005</v>
          </cell>
          <cell r="T37">
            <v>87454.390400000004</v>
          </cell>
          <cell r="U37">
            <v>92057.028960000011</v>
          </cell>
          <cell r="V37">
            <v>94632.973760000008</v>
          </cell>
          <cell r="W37">
            <v>97285.558239999998</v>
          </cell>
          <cell r="X37">
            <v>100057.36</v>
          </cell>
        </row>
        <row r="38">
          <cell r="O38" t="str">
            <v>04103C</v>
          </cell>
          <cell r="P38" t="str">
            <v>E</v>
          </cell>
          <cell r="Q38" t="str">
            <v>Enterprise Contract Adminstrator</v>
          </cell>
          <cell r="R38">
            <v>78310.850800000015</v>
          </cell>
          <cell r="S38">
            <v>82302.500800000009</v>
          </cell>
          <cell r="T38">
            <v>87873.779760000005</v>
          </cell>
          <cell r="U38">
            <v>90334.765040000013</v>
          </cell>
          <cell r="V38">
            <v>92863.874479999999</v>
          </cell>
          <cell r="W38">
            <v>95512.20120000001</v>
          </cell>
          <cell r="X38">
            <v>98200.976640000008</v>
          </cell>
        </row>
        <row r="39">
          <cell r="O39" t="str">
            <v>04112C</v>
          </cell>
          <cell r="P39" t="str">
            <v>E</v>
          </cell>
          <cell r="Q39" t="str">
            <v>Enterprise Procurement Specialist</v>
          </cell>
          <cell r="R39">
            <v>75877.540960000013</v>
          </cell>
          <cell r="S39">
            <v>79654.174080000012</v>
          </cell>
          <cell r="T39">
            <v>83645.824080000006</v>
          </cell>
          <cell r="U39">
            <v>89055.30816</v>
          </cell>
          <cell r="V39">
            <v>91548.226640000008</v>
          </cell>
          <cell r="W39">
            <v>94113.527040000001</v>
          </cell>
          <cell r="X39">
            <v>96795.915840000016</v>
          </cell>
        </row>
        <row r="40">
          <cell r="O40" t="str">
            <v>04245C</v>
          </cell>
          <cell r="P40" t="str">
            <v>E</v>
          </cell>
          <cell r="Q40" t="str">
            <v xml:space="preserve">Executive Assistant to Police Chief </v>
          </cell>
          <cell r="R40">
            <v>64466.744160000002</v>
          </cell>
          <cell r="S40">
            <v>67046.946720000007</v>
          </cell>
          <cell r="T40">
            <v>69727.206640000004</v>
          </cell>
          <cell r="U40">
            <v>72516.039439999993</v>
          </cell>
          <cell r="V40">
            <v>75417.702880000012</v>
          </cell>
          <cell r="W40">
            <v>78434.325840000005</v>
          </cell>
          <cell r="X40">
            <v>81570.16608000001</v>
          </cell>
        </row>
        <row r="41">
          <cell r="O41" t="str">
            <v>03400C</v>
          </cell>
          <cell r="P41" t="str">
            <v>E</v>
          </cell>
          <cell r="Q41" t="str">
            <v>Executive Manager Minneapolis Employment and Training Program</v>
          </cell>
          <cell r="R41">
            <v>101351.71904000001</v>
          </cell>
          <cell r="S41">
            <v>105405.10656000001</v>
          </cell>
          <cell r="T41">
            <v>109620.28896000001</v>
          </cell>
          <cell r="U41">
            <v>114005.78176000001</v>
          </cell>
          <cell r="V41">
            <v>118565.84272000002</v>
          </cell>
          <cell r="W41"/>
          <cell r="X41"/>
        </row>
        <row r="42">
          <cell r="O42" t="str">
            <v>04239C</v>
          </cell>
          <cell r="P42" t="str">
            <v>E</v>
          </cell>
          <cell r="Q42" t="str">
            <v>Executive Manager of Arts</v>
          </cell>
          <cell r="R42">
            <v>82174.768000000011</v>
          </cell>
          <cell r="S42">
            <v>86500.652159999998</v>
          </cell>
          <cell r="T42">
            <v>91052.197600000014</v>
          </cell>
          <cell r="U42">
            <v>97242.980640000009</v>
          </cell>
          <cell r="V42">
            <v>99967.947040000014</v>
          </cell>
          <cell r="W42">
            <v>102767.42424000001</v>
          </cell>
          <cell r="X42">
            <v>105696.76312</v>
          </cell>
        </row>
        <row r="43">
          <cell r="O43" t="str">
            <v>00463C</v>
          </cell>
          <cell r="P43" t="str">
            <v>E</v>
          </cell>
          <cell r="Q43" t="str">
            <v>Executive Secrretary to City Coordinator</v>
          </cell>
          <cell r="R43">
            <v>63165.998480000002</v>
          </cell>
          <cell r="S43">
            <v>66555.175440000006</v>
          </cell>
          <cell r="T43">
            <v>70086.987359999999</v>
          </cell>
          <cell r="U43">
            <v>75049.406640000016</v>
          </cell>
          <cell r="V43">
            <v>77150.611199999999</v>
          </cell>
          <cell r="W43">
            <v>79311.424400000004</v>
          </cell>
          <cell r="X43">
            <v>81572.294960000014</v>
          </cell>
        </row>
        <row r="44">
          <cell r="O44" t="str">
            <v>04295C</v>
          </cell>
          <cell r="P44" t="str">
            <v>E</v>
          </cell>
          <cell r="Q44" t="str">
            <v>Facility Manager</v>
          </cell>
          <cell r="R44">
            <v>101679.56656000002</v>
          </cell>
          <cell r="S44">
            <v>105745.72736</v>
          </cell>
          <cell r="T44">
            <v>109975.81192000001</v>
          </cell>
          <cell r="U44">
            <v>114374.07800000001</v>
          </cell>
          <cell r="V44">
            <v>118951.17000000001</v>
          </cell>
          <cell r="W44"/>
          <cell r="X44"/>
        </row>
        <row r="45">
          <cell r="O45" t="str">
            <v>02230C</v>
          </cell>
          <cell r="P45" t="str">
            <v>N</v>
          </cell>
          <cell r="Q45" t="str">
            <v xml:space="preserve">Guest Services Ambassador </v>
          </cell>
          <cell r="R45">
            <v>13.021990500000001</v>
          </cell>
          <cell r="S45">
            <v>13.392497500000001</v>
          </cell>
          <cell r="T45"/>
          <cell r="U45"/>
          <cell r="V45"/>
          <cell r="W45"/>
          <cell r="X45"/>
        </row>
        <row r="46">
          <cell r="O46" t="str">
            <v>52946C</v>
          </cell>
          <cell r="P46" t="str">
            <v>E</v>
          </cell>
          <cell r="Q46" t="str">
            <v>Health Program Coordinator</v>
          </cell>
          <cell r="R46">
            <v>70513</v>
          </cell>
          <cell r="S46">
            <v>74057</v>
          </cell>
          <cell r="T46">
            <v>78058</v>
          </cell>
          <cell r="U46">
            <v>84578</v>
          </cell>
          <cell r="V46">
            <v>86948</v>
          </cell>
          <cell r="W46">
            <v>91501</v>
          </cell>
          <cell r="X46">
            <v>96749</v>
          </cell>
        </row>
        <row r="47">
          <cell r="O47" t="str">
            <v>05403C</v>
          </cell>
          <cell r="P47" t="str">
            <v>E</v>
          </cell>
          <cell r="Q47" t="str">
            <v xml:space="preserve">Health Program Manager </v>
          </cell>
          <cell r="R47">
            <v>75877.540960000013</v>
          </cell>
          <cell r="S47">
            <v>79654.174080000012</v>
          </cell>
          <cell r="T47">
            <v>83645.824080000006</v>
          </cell>
          <cell r="U47">
            <v>89055.30816</v>
          </cell>
          <cell r="V47">
            <v>91548.226640000008</v>
          </cell>
          <cell r="W47">
            <v>94113.527040000001</v>
          </cell>
          <cell r="X47">
            <v>96795.915840000016</v>
          </cell>
        </row>
        <row r="48">
          <cell r="O48" t="str">
            <v>05416C</v>
          </cell>
          <cell r="P48" t="str">
            <v>N</v>
          </cell>
          <cell r="Q48" t="str">
            <v>HR Associate Consultant</v>
          </cell>
          <cell r="R48">
            <v>24.962141500000001</v>
          </cell>
          <cell r="S48">
            <v>26.216952500000001</v>
          </cell>
          <cell r="T48">
            <v>27.524985500000003</v>
          </cell>
          <cell r="U48">
            <v>28.890334500000002</v>
          </cell>
          <cell r="V48">
            <v>30.344728000000003</v>
          </cell>
          <cell r="W48">
            <v>32.146088000000006</v>
          </cell>
          <cell r="X48">
            <v>33.948471499999997</v>
          </cell>
        </row>
        <row r="49">
          <cell r="O49" t="str">
            <v>52908C</v>
          </cell>
          <cell r="P49" t="str">
            <v>N</v>
          </cell>
          <cell r="Q49" t="str">
            <v>HR Associate Trainee</v>
          </cell>
          <cell r="R49">
            <v>19.266364000000003</v>
          </cell>
          <cell r="S49">
            <v>19.965414500000001</v>
          </cell>
          <cell r="T49">
            <v>20.6900525</v>
          </cell>
          <cell r="U49"/>
          <cell r="V49"/>
          <cell r="W49"/>
          <cell r="X49"/>
        </row>
        <row r="50">
          <cell r="O50" t="str">
            <v>05420C</v>
          </cell>
          <cell r="P50" t="str">
            <v>E</v>
          </cell>
          <cell r="Q50" t="str">
            <v>HR Business Partner</v>
          </cell>
          <cell r="R50">
            <v>84210</v>
          </cell>
          <cell r="S50">
            <v>86569.600000000006</v>
          </cell>
          <cell r="T50">
            <v>88992.8</v>
          </cell>
          <cell r="U50">
            <v>91484.64</v>
          </cell>
          <cell r="V50">
            <v>94045.119999999995</v>
          </cell>
          <cell r="W50">
            <v>96682.559999999998</v>
          </cell>
          <cell r="X50">
            <v>99434.4</v>
          </cell>
        </row>
        <row r="51">
          <cell r="O51" t="str">
            <v>52967C</v>
          </cell>
          <cell r="P51" t="str">
            <v>E</v>
          </cell>
          <cell r="Q51" t="str">
            <v>HR Compensation &amp; Classification Manager</v>
          </cell>
          <cell r="R51">
            <v>90350</v>
          </cell>
          <cell r="S51">
            <v>93962</v>
          </cell>
          <cell r="T51">
            <v>97722</v>
          </cell>
          <cell r="U51">
            <v>101631</v>
          </cell>
          <cell r="V51">
            <v>105697</v>
          </cell>
          <cell r="W51"/>
          <cell r="X51"/>
        </row>
        <row r="52">
          <cell r="O52" t="str">
            <v>52955C</v>
          </cell>
          <cell r="P52" t="str">
            <v>N</v>
          </cell>
          <cell r="Q52" t="str">
            <v>HR Coordinator</v>
          </cell>
          <cell r="R52">
            <v>26.777000000000001</v>
          </cell>
          <cell r="S52">
            <v>28.187000000000001</v>
          </cell>
          <cell r="T52">
            <v>29.67</v>
          </cell>
          <cell r="U52">
            <v>31.693000000000001</v>
          </cell>
          <cell r="V52">
            <v>32.580999999999996</v>
          </cell>
          <cell r="W52">
            <v>33.491</v>
          </cell>
          <cell r="X52">
            <v>34.445999999999998</v>
          </cell>
        </row>
        <row r="53">
          <cell r="O53" t="str">
            <v>52969C</v>
          </cell>
          <cell r="P53" t="str">
            <v>E</v>
          </cell>
          <cell r="Q53" t="str">
            <v>HR Employee Benefits Manager</v>
          </cell>
          <cell r="R53">
            <v>90350</v>
          </cell>
          <cell r="S53">
            <v>93962</v>
          </cell>
          <cell r="T53">
            <v>97722</v>
          </cell>
          <cell r="U53">
            <v>101631</v>
          </cell>
          <cell r="V53">
            <v>105697</v>
          </cell>
          <cell r="W53"/>
          <cell r="X53"/>
        </row>
        <row r="54">
          <cell r="O54" t="str">
            <v>52952C</v>
          </cell>
          <cell r="P54" t="str">
            <v>N</v>
          </cell>
          <cell r="Q54" t="str">
            <v>HR Employee Benefits Specialist</v>
          </cell>
          <cell r="R54">
            <v>29.436</v>
          </cell>
          <cell r="S54">
            <v>30.986000000000001</v>
          </cell>
          <cell r="T54">
            <v>31.854000000000003</v>
          </cell>
          <cell r="U54">
            <v>32.744999999999997</v>
          </cell>
          <cell r="V54">
            <v>33.678999999999995</v>
          </cell>
          <cell r="W54"/>
          <cell r="X54"/>
        </row>
        <row r="55">
          <cell r="O55" t="str">
            <v>52954C</v>
          </cell>
          <cell r="P55" t="str">
            <v>E</v>
          </cell>
          <cell r="Q55" t="str">
            <v>HR Investigator</v>
          </cell>
          <cell r="R55">
            <v>63165.998480000002</v>
          </cell>
          <cell r="S55">
            <v>66555.175440000006</v>
          </cell>
          <cell r="T55">
            <v>70086.987359999999</v>
          </cell>
          <cell r="U55">
            <v>75049.406640000016</v>
          </cell>
          <cell r="V55">
            <v>77150.611199999999</v>
          </cell>
          <cell r="W55">
            <v>79311.424400000004</v>
          </cell>
          <cell r="X55">
            <v>81572.294960000014</v>
          </cell>
        </row>
        <row r="56">
          <cell r="O56" t="str">
            <v>52961C</v>
          </cell>
          <cell r="P56" t="str">
            <v>N</v>
          </cell>
          <cell r="Q56" t="str">
            <v>HR Labor Relations Specialist</v>
          </cell>
          <cell r="R56">
            <v>29.436</v>
          </cell>
          <cell r="S56">
            <v>30.986000000000001</v>
          </cell>
          <cell r="T56">
            <v>31.854000000000003</v>
          </cell>
          <cell r="U56">
            <v>32.744999999999997</v>
          </cell>
          <cell r="V56">
            <v>33.678999999999995</v>
          </cell>
          <cell r="W56"/>
          <cell r="X56"/>
        </row>
        <row r="57">
          <cell r="O57" t="str">
            <v>06063C</v>
          </cell>
          <cell r="P57" t="str">
            <v>E</v>
          </cell>
          <cell r="Q57" t="str">
            <v>HR Leadership &amp; Change Manager</v>
          </cell>
          <cell r="R57">
            <v>82174.768000000011</v>
          </cell>
          <cell r="S57">
            <v>86500.652159999998</v>
          </cell>
          <cell r="T57">
            <v>91052.197600000014</v>
          </cell>
          <cell r="U57">
            <v>97242.980640000009</v>
          </cell>
          <cell r="V57">
            <v>99967.947040000014</v>
          </cell>
          <cell r="W57">
            <v>102767.42424000001</v>
          </cell>
          <cell r="X57">
            <v>105696.76312</v>
          </cell>
        </row>
        <row r="58">
          <cell r="O58" t="str">
            <v>52963C</v>
          </cell>
          <cell r="P58" t="str">
            <v>E</v>
          </cell>
          <cell r="Q58" t="str">
            <v>HR Learning Technologies Specialist</v>
          </cell>
          <cell r="R58">
            <v>70513</v>
          </cell>
          <cell r="S58">
            <v>74057</v>
          </cell>
          <cell r="T58">
            <v>78058</v>
          </cell>
          <cell r="U58">
            <v>84578</v>
          </cell>
          <cell r="V58">
            <v>86948</v>
          </cell>
          <cell r="W58">
            <v>91501</v>
          </cell>
          <cell r="X58">
            <v>96749</v>
          </cell>
        </row>
        <row r="59">
          <cell r="O59" t="str">
            <v>52964C</v>
          </cell>
          <cell r="P59" t="str">
            <v>E</v>
          </cell>
          <cell r="Q59" t="str">
            <v>HR Managing Lead Investigator</v>
          </cell>
          <cell r="R59">
            <v>75878</v>
          </cell>
          <cell r="S59">
            <v>79654</v>
          </cell>
          <cell r="T59">
            <v>83646</v>
          </cell>
          <cell r="U59">
            <v>89055</v>
          </cell>
          <cell r="V59">
            <v>91548</v>
          </cell>
          <cell r="W59">
            <v>94114</v>
          </cell>
          <cell r="X59">
            <v>96796</v>
          </cell>
        </row>
        <row r="60">
          <cell r="O60" t="str">
            <v>52959C</v>
          </cell>
          <cell r="P60" t="str">
            <v>E</v>
          </cell>
          <cell r="Q60" t="str">
            <v>HR Recruiter</v>
          </cell>
          <cell r="R60">
            <v>64467</v>
          </cell>
          <cell r="S60">
            <v>67047</v>
          </cell>
          <cell r="T60">
            <v>69727</v>
          </cell>
          <cell r="U60">
            <v>72516</v>
          </cell>
          <cell r="V60">
            <v>75418</v>
          </cell>
          <cell r="W60">
            <v>78434</v>
          </cell>
          <cell r="X60">
            <v>81570</v>
          </cell>
        </row>
        <row r="61">
          <cell r="O61" t="str">
            <v>05418C</v>
          </cell>
          <cell r="P61" t="str">
            <v>E</v>
          </cell>
          <cell r="Q61" t="str">
            <v>HR Representative</v>
          </cell>
          <cell r="R61">
            <v>60383.55232000001</v>
          </cell>
          <cell r="S61">
            <v>63698.218480000003</v>
          </cell>
          <cell r="T61">
            <v>67008.626880000011</v>
          </cell>
          <cell r="U61">
            <v>70553.212079999998</v>
          </cell>
          <cell r="V61">
            <v>74280.88096000001</v>
          </cell>
          <cell r="W61">
            <v>78894.163920000006</v>
          </cell>
          <cell r="X61">
            <v>83507.446880000003</v>
          </cell>
        </row>
        <row r="62">
          <cell r="O62" t="str">
            <v>05426C</v>
          </cell>
          <cell r="P62" t="str">
            <v>N</v>
          </cell>
          <cell r="Q62" t="str">
            <v>HR Senior Associate</v>
          </cell>
          <cell r="R62">
            <v>25.468774000000003</v>
          </cell>
          <cell r="S62">
            <v>26.742008000000002</v>
          </cell>
          <cell r="T62">
            <v>28.078699000000004</v>
          </cell>
          <cell r="U62">
            <v>29.482941000000004</v>
          </cell>
          <cell r="V62">
            <v>30.956780999999999</v>
          </cell>
          <cell r="W62">
            <v>32.505336500000006</v>
          </cell>
          <cell r="X62">
            <v>0</v>
          </cell>
        </row>
        <row r="63">
          <cell r="O63" t="str">
            <v>52968C</v>
          </cell>
          <cell r="P63" t="str">
            <v>E</v>
          </cell>
          <cell r="Q63" t="str">
            <v>HR Sr Health &amp; Wellness Representative</v>
          </cell>
          <cell r="R63">
            <v>70513</v>
          </cell>
          <cell r="S63">
            <v>74057</v>
          </cell>
          <cell r="T63">
            <v>78058</v>
          </cell>
          <cell r="U63">
            <v>84578</v>
          </cell>
          <cell r="V63">
            <v>86948</v>
          </cell>
          <cell r="W63">
            <v>91501</v>
          </cell>
          <cell r="X63">
            <v>96749</v>
          </cell>
        </row>
        <row r="64">
          <cell r="O64" t="str">
            <v>52966C</v>
          </cell>
          <cell r="P64" t="str">
            <v>E</v>
          </cell>
          <cell r="Q64" t="str">
            <v>HR Sr Job Classification Analyst</v>
          </cell>
          <cell r="R64">
            <v>70513</v>
          </cell>
          <cell r="S64">
            <v>74057</v>
          </cell>
          <cell r="T64">
            <v>78058</v>
          </cell>
          <cell r="U64">
            <v>84578</v>
          </cell>
          <cell r="V64">
            <v>86948</v>
          </cell>
          <cell r="W64">
            <v>91501</v>
          </cell>
          <cell r="X64">
            <v>96749</v>
          </cell>
        </row>
        <row r="65">
          <cell r="O65" t="str">
            <v>52962C</v>
          </cell>
          <cell r="P65" t="str">
            <v>E</v>
          </cell>
          <cell r="Q65" t="str">
            <v>HR Sr Learning Specialist</v>
          </cell>
          <cell r="R65">
            <v>70513</v>
          </cell>
          <cell r="S65">
            <v>74057</v>
          </cell>
          <cell r="T65">
            <v>78058</v>
          </cell>
          <cell r="U65">
            <v>84578</v>
          </cell>
          <cell r="V65">
            <v>86948</v>
          </cell>
          <cell r="W65">
            <v>91501</v>
          </cell>
          <cell r="X65">
            <v>96749</v>
          </cell>
        </row>
        <row r="66">
          <cell r="O66" t="str">
            <v>52958C</v>
          </cell>
          <cell r="P66" t="str">
            <v>N</v>
          </cell>
          <cell r="Q66" t="str">
            <v>HR Staffing Specialist</v>
          </cell>
          <cell r="R66">
            <v>24.963000000000001</v>
          </cell>
          <cell r="S66">
            <v>26.217000000000002</v>
          </cell>
          <cell r="T66">
            <v>27.525000000000002</v>
          </cell>
          <cell r="U66">
            <v>28.891000000000002</v>
          </cell>
          <cell r="V66">
            <v>30.345000000000002</v>
          </cell>
          <cell r="W66">
            <v>32.146999999999998</v>
          </cell>
          <cell r="X66">
            <v>33.948999999999998</v>
          </cell>
        </row>
        <row r="67">
          <cell r="O67" t="str">
            <v>52970C</v>
          </cell>
          <cell r="P67" t="str">
            <v>N</v>
          </cell>
          <cell r="Q67" t="str">
            <v>HR Training Coordinator</v>
          </cell>
          <cell r="R67">
            <v>25.469000000000001</v>
          </cell>
          <cell r="S67">
            <v>26.743000000000002</v>
          </cell>
          <cell r="T67">
            <v>28.079000000000001</v>
          </cell>
          <cell r="U67">
            <v>29.483000000000001</v>
          </cell>
          <cell r="V67">
            <v>30.957000000000001</v>
          </cell>
          <cell r="W67">
            <v>32.506</v>
          </cell>
          <cell r="X67"/>
        </row>
        <row r="68">
          <cell r="O68" t="str">
            <v>05423C</v>
          </cell>
          <cell r="P68" t="str">
            <v>E</v>
          </cell>
          <cell r="Q68" t="str">
            <v>HR Workforce Data Analyst</v>
          </cell>
          <cell r="R68">
            <v>75877.540960000013</v>
          </cell>
          <cell r="S68">
            <v>79654.174080000012</v>
          </cell>
          <cell r="T68">
            <v>83645.824080000006</v>
          </cell>
          <cell r="U68">
            <v>89055.30816</v>
          </cell>
          <cell r="V68">
            <v>91548.226640000008</v>
          </cell>
          <cell r="W68">
            <v>94113.527040000001</v>
          </cell>
          <cell r="X68">
            <v>96795.915840000016</v>
          </cell>
        </row>
        <row r="69">
          <cell r="O69" t="str">
            <v>52965C</v>
          </cell>
          <cell r="P69" t="str">
            <v>E</v>
          </cell>
          <cell r="Q69" t="str">
            <v>HRIS Analyst - Employee Benefits</v>
          </cell>
          <cell r="R69">
            <v>71667</v>
          </cell>
          <cell r="S69">
            <v>75439</v>
          </cell>
          <cell r="T69">
            <v>80012</v>
          </cell>
          <cell r="U69">
            <v>84587</v>
          </cell>
          <cell r="V69">
            <v>86954</v>
          </cell>
          <cell r="W69">
            <v>89390</v>
          </cell>
          <cell r="X69">
            <v>91938</v>
          </cell>
        </row>
        <row r="70">
          <cell r="O70" t="str">
            <v>52912C</v>
          </cell>
          <cell r="P70" t="str">
            <v>E</v>
          </cell>
          <cell r="Q70" t="str">
            <v>HRIS Manager</v>
          </cell>
          <cell r="R70">
            <v>90349.667200000011</v>
          </cell>
          <cell r="S70">
            <v>93962.376560000019</v>
          </cell>
          <cell r="T70">
            <v>97721.978640000016</v>
          </cell>
          <cell r="U70">
            <v>101630.60232000001</v>
          </cell>
          <cell r="V70">
            <v>105696.76312</v>
          </cell>
          <cell r="W70"/>
          <cell r="X70"/>
        </row>
        <row r="71">
          <cell r="O71" t="str">
            <v>05411C</v>
          </cell>
          <cell r="P71" t="str">
            <v>N</v>
          </cell>
          <cell r="Q71" t="str">
            <v>HRIS Specialist</v>
          </cell>
          <cell r="R71">
            <v>29.436</v>
          </cell>
          <cell r="S71">
            <v>30.986000000000001</v>
          </cell>
          <cell r="T71">
            <v>31.853999999999999</v>
          </cell>
          <cell r="U71">
            <v>32.744999999999997</v>
          </cell>
          <cell r="V71">
            <v>33.679000000000002</v>
          </cell>
          <cell r="W71"/>
          <cell r="X71"/>
        </row>
        <row r="72">
          <cell r="O72" t="str">
            <v>06400C</v>
          </cell>
          <cell r="P72" t="str">
            <v>E</v>
          </cell>
          <cell r="Q72" t="str">
            <v>Loss Control Coordinator</v>
          </cell>
          <cell r="R72">
            <v>75877.540960000013</v>
          </cell>
          <cell r="S72">
            <v>79654.174080000012</v>
          </cell>
          <cell r="T72">
            <v>83645.824080000006</v>
          </cell>
          <cell r="U72">
            <v>89055.30816</v>
          </cell>
          <cell r="V72">
            <v>91548.226640000008</v>
          </cell>
          <cell r="W72">
            <v>94113.527040000001</v>
          </cell>
          <cell r="X72">
            <v>96795.915840000016</v>
          </cell>
        </row>
        <row r="73">
          <cell r="O73" t="str">
            <v xml:space="preserve">06999C </v>
          </cell>
          <cell r="P73" t="str">
            <v>E</v>
          </cell>
          <cell r="Q73" t="str">
            <v>Manager 911 Training &amp; Quality Assurance</v>
          </cell>
          <cell r="R73">
            <v>68952.294320000001</v>
          </cell>
          <cell r="S73">
            <v>72582.034720000011</v>
          </cell>
          <cell r="T73">
            <v>76401.245439999999</v>
          </cell>
          <cell r="U73">
            <v>80422.699760000003</v>
          </cell>
          <cell r="V73">
            <v>82675.054800000013</v>
          </cell>
          <cell r="W73">
            <v>84989.147360000003</v>
          </cell>
          <cell r="X73">
            <v>87411.812800000014</v>
          </cell>
        </row>
        <row r="74">
          <cell r="O74" t="str">
            <v>06510C</v>
          </cell>
          <cell r="P74" t="str">
            <v>E</v>
          </cell>
          <cell r="Q74" t="str">
            <v>Manager Accounting</v>
          </cell>
          <cell r="R74">
            <v>74466.093520000009</v>
          </cell>
          <cell r="S74">
            <v>78310.850800000015</v>
          </cell>
          <cell r="T74">
            <v>82302.500800000009</v>
          </cell>
          <cell r="U74">
            <v>87873.779760000005</v>
          </cell>
          <cell r="V74">
            <v>90334.765040000013</v>
          </cell>
          <cell r="W74">
            <v>92863.874479999999</v>
          </cell>
          <cell r="X74">
            <v>95512.20120000001</v>
          </cell>
        </row>
        <row r="75">
          <cell r="O75" t="str">
            <v>06514C</v>
          </cell>
          <cell r="P75" t="str">
            <v>E</v>
          </cell>
          <cell r="Q75" t="str">
            <v xml:space="preserve">Manager Accounts Payable </v>
          </cell>
          <cell r="R75">
            <v>74466.093520000009</v>
          </cell>
          <cell r="S75">
            <v>78310.850800000015</v>
          </cell>
          <cell r="T75">
            <v>82302.500800000009</v>
          </cell>
          <cell r="U75">
            <v>87873.779760000005</v>
          </cell>
          <cell r="V75">
            <v>90334.765040000013</v>
          </cell>
          <cell r="W75">
            <v>92863.874479999999</v>
          </cell>
          <cell r="X75">
            <v>95512.20120000001</v>
          </cell>
        </row>
        <row r="76">
          <cell r="O76" t="str">
            <v>06515C</v>
          </cell>
          <cell r="P76" t="str">
            <v>E</v>
          </cell>
          <cell r="Q76" t="str">
            <v>Manager Accounts Receivable</v>
          </cell>
          <cell r="R76">
            <v>74466.093520000009</v>
          </cell>
          <cell r="S76">
            <v>78310.850800000015</v>
          </cell>
          <cell r="T76">
            <v>82302.500800000009</v>
          </cell>
          <cell r="U76">
            <v>87873.779760000005</v>
          </cell>
          <cell r="V76">
            <v>90334.765040000013</v>
          </cell>
          <cell r="W76">
            <v>92863.874479999999</v>
          </cell>
          <cell r="X76">
            <v>95512.20120000001</v>
          </cell>
        </row>
        <row r="77">
          <cell r="O77" t="str">
            <v>06523C</v>
          </cell>
          <cell r="P77" t="str">
            <v>E</v>
          </cell>
          <cell r="Q77" t="str">
            <v>Manager Admin &amp; Data Quality</v>
          </cell>
          <cell r="R77">
            <v>78310.850800000015</v>
          </cell>
          <cell r="S77">
            <v>82302.500800000009</v>
          </cell>
          <cell r="T77">
            <v>87873.779760000005</v>
          </cell>
          <cell r="U77">
            <v>90334.765040000013</v>
          </cell>
          <cell r="V77">
            <v>92863.874479999999</v>
          </cell>
          <cell r="W77">
            <v>95512.20120000001</v>
          </cell>
          <cell r="X77">
            <v>98200.976640000008</v>
          </cell>
        </row>
        <row r="78">
          <cell r="O78" t="str">
            <v>06520C</v>
          </cell>
          <cell r="P78" t="str">
            <v>E</v>
          </cell>
          <cell r="Q78" t="str">
            <v>Manager Administration City Attorney's Office</v>
          </cell>
          <cell r="R78">
            <v>82174.768000000011</v>
          </cell>
          <cell r="S78">
            <v>86500.652159999998</v>
          </cell>
          <cell r="T78">
            <v>91052.197600000014</v>
          </cell>
          <cell r="U78">
            <v>97242.980640000009</v>
          </cell>
          <cell r="V78">
            <v>99967.947040000014</v>
          </cell>
          <cell r="W78">
            <v>102767.42424000001</v>
          </cell>
          <cell r="X78">
            <v>105696.76312</v>
          </cell>
        </row>
        <row r="79">
          <cell r="O79" t="str">
            <v>06542C</v>
          </cell>
          <cell r="P79" t="str">
            <v>E</v>
          </cell>
          <cell r="Q79" t="str">
            <v>Manager Administrative Services</v>
          </cell>
          <cell r="R79">
            <v>75877.540960000013</v>
          </cell>
          <cell r="S79">
            <v>79654.174080000012</v>
          </cell>
          <cell r="T79">
            <v>83645.824080000006</v>
          </cell>
          <cell r="U79">
            <v>89055.30816</v>
          </cell>
          <cell r="V79">
            <v>91548.226640000008</v>
          </cell>
          <cell r="W79">
            <v>94113.527040000001</v>
          </cell>
          <cell r="X79">
            <v>96795.915840000016</v>
          </cell>
        </row>
        <row r="80">
          <cell r="O80" t="str">
            <v>06560C</v>
          </cell>
          <cell r="P80" t="str">
            <v>E</v>
          </cell>
          <cell r="Q80" t="str">
            <v>Manager Assessment Services</v>
          </cell>
          <cell r="R80">
            <v>87118.271976500007</v>
          </cell>
          <cell r="S80">
            <v>91473.2644765</v>
          </cell>
          <cell r="T80">
            <v>96049.335023500011</v>
          </cell>
          <cell r="U80">
            <v>101128.96347650001</v>
          </cell>
          <cell r="V80">
            <v>103962.01352350001</v>
          </cell>
          <cell r="W80">
            <v>106871.82402350001</v>
          </cell>
          <cell r="X80">
            <v>109917.75900000001</v>
          </cell>
        </row>
        <row r="81">
          <cell r="O81" t="str">
            <v>06583C</v>
          </cell>
          <cell r="P81" t="str">
            <v>E</v>
          </cell>
          <cell r="Q81" t="str">
            <v xml:space="preserve">Manager Business Analysis </v>
          </cell>
          <cell r="R81">
            <v>75877.540960000013</v>
          </cell>
          <cell r="S81">
            <v>79654.174080000012</v>
          </cell>
          <cell r="T81">
            <v>83645.824080000006</v>
          </cell>
          <cell r="U81">
            <v>89055.30816</v>
          </cell>
          <cell r="V81">
            <v>91548.226640000008</v>
          </cell>
          <cell r="W81">
            <v>94113.527040000001</v>
          </cell>
          <cell r="X81">
            <v>96795.915840000016</v>
          </cell>
        </row>
        <row r="82">
          <cell r="O82" t="str">
            <v>52580C</v>
          </cell>
          <cell r="P82" t="str">
            <v>E</v>
          </cell>
          <cell r="Q82" t="str">
            <v>Manager Business Finance</v>
          </cell>
          <cell r="R82">
            <v>101351.71904000001</v>
          </cell>
          <cell r="S82">
            <v>105405.10656000001</v>
          </cell>
          <cell r="T82">
            <v>109620.28896000001</v>
          </cell>
          <cell r="U82">
            <v>114005.78176000001</v>
          </cell>
          <cell r="V82">
            <v>118565.84272000002</v>
          </cell>
          <cell r="W82"/>
          <cell r="X82"/>
        </row>
        <row r="83">
          <cell r="O83" t="str">
            <v>06785C</v>
          </cell>
          <cell r="P83" t="str">
            <v>E</v>
          </cell>
          <cell r="Q83" t="str">
            <v>Manager Business Information Services</v>
          </cell>
          <cell r="R83">
            <v>103684.97152000002</v>
          </cell>
          <cell r="S83">
            <v>109175.35304</v>
          </cell>
          <cell r="T83">
            <v>116549.79336000001</v>
          </cell>
          <cell r="U83">
            <v>119811.23752000001</v>
          </cell>
          <cell r="V83">
            <v>123168.48128000001</v>
          </cell>
          <cell r="W83">
            <v>126679.00440000001</v>
          </cell>
          <cell r="X83"/>
        </row>
        <row r="84">
          <cell r="O84" t="str">
            <v>06590C</v>
          </cell>
          <cell r="P84" t="str">
            <v>E</v>
          </cell>
          <cell r="Q84" t="str">
            <v>Manager Business Licensing</v>
          </cell>
          <cell r="R84">
            <v>101679.56656000002</v>
          </cell>
          <cell r="S84">
            <v>105745.72736</v>
          </cell>
          <cell r="T84">
            <v>109975.81192000001</v>
          </cell>
          <cell r="U84">
            <v>114374.07800000001</v>
          </cell>
          <cell r="V84">
            <v>118951.17000000001</v>
          </cell>
          <cell r="W84"/>
          <cell r="X84"/>
        </row>
        <row r="85">
          <cell r="O85" t="str">
            <v>06595C</v>
          </cell>
          <cell r="P85" t="str">
            <v>E</v>
          </cell>
          <cell r="Q85" t="str">
            <v xml:space="preserve">Manager Buying Services </v>
          </cell>
          <cell r="R85">
            <v>82174.768000000011</v>
          </cell>
          <cell r="S85">
            <v>86500.652159999998</v>
          </cell>
          <cell r="T85">
            <v>91052.197600000014</v>
          </cell>
          <cell r="U85">
            <v>97242.980640000009</v>
          </cell>
          <cell r="V85">
            <v>99967.947040000014</v>
          </cell>
          <cell r="W85">
            <v>102767.42424000001</v>
          </cell>
          <cell r="X85">
            <v>105696.76312</v>
          </cell>
        </row>
        <row r="86">
          <cell r="O86" t="str">
            <v>06638C</v>
          </cell>
          <cell r="P86" t="str">
            <v>E</v>
          </cell>
          <cell r="Q86" t="str">
            <v>Manager Community Engagement</v>
          </cell>
          <cell r="R86">
            <v>74466.093520000009</v>
          </cell>
          <cell r="S86">
            <v>78310.850800000015</v>
          </cell>
          <cell r="T86">
            <v>82302.500800000009</v>
          </cell>
          <cell r="U86">
            <v>87873.779760000005</v>
          </cell>
          <cell r="V86">
            <v>90334.765040000013</v>
          </cell>
          <cell r="W86">
            <v>92863.874479999999</v>
          </cell>
          <cell r="X86">
            <v>95512.20120000001</v>
          </cell>
        </row>
        <row r="87">
          <cell r="O87" t="str">
            <v>06643C</v>
          </cell>
          <cell r="P87" t="str">
            <v>E</v>
          </cell>
          <cell r="Q87" t="str">
            <v>Manager Development Coordination</v>
          </cell>
          <cell r="R87">
            <v>82174.768000000011</v>
          </cell>
          <cell r="S87">
            <v>86500.652159999998</v>
          </cell>
          <cell r="T87">
            <v>91052.197600000014</v>
          </cell>
          <cell r="U87">
            <v>97242.980640000009</v>
          </cell>
          <cell r="V87">
            <v>99967.947040000014</v>
          </cell>
          <cell r="W87">
            <v>102767.42424000001</v>
          </cell>
          <cell r="X87">
            <v>105696.76312</v>
          </cell>
        </row>
        <row r="88">
          <cell r="O88" t="str">
            <v>06644C</v>
          </cell>
          <cell r="P88" t="str">
            <v>E</v>
          </cell>
          <cell r="Q88" t="str">
            <v>Manager Development Finance</v>
          </cell>
          <cell r="R88">
            <v>88980.797359999997</v>
          </cell>
          <cell r="S88">
            <v>93430.156560000018</v>
          </cell>
          <cell r="T88">
            <v>98100.919280000002</v>
          </cell>
          <cell r="U88">
            <v>104508.84808000001</v>
          </cell>
          <cell r="V88">
            <v>107436.05808</v>
          </cell>
          <cell r="W88">
            <v>110446.2944</v>
          </cell>
          <cell r="X88">
            <v>113592.77904000001</v>
          </cell>
        </row>
        <row r="89">
          <cell r="O89" t="str">
            <v>52540C</v>
          </cell>
          <cell r="P89" t="str">
            <v>E</v>
          </cell>
          <cell r="Q89" t="str">
            <v>Manager Development Loan Contract</v>
          </cell>
          <cell r="R89">
            <v>84537.824800000002</v>
          </cell>
          <cell r="S89">
            <v>88985.055120000005</v>
          </cell>
          <cell r="T89">
            <v>93668.591120000012</v>
          </cell>
          <cell r="U89">
            <v>100038.20008000001</v>
          </cell>
          <cell r="V89">
            <v>102839.80616000001</v>
          </cell>
          <cell r="W89">
            <v>105720.18080000002</v>
          </cell>
          <cell r="X89">
            <v>108732.546</v>
          </cell>
        </row>
        <row r="90">
          <cell r="O90" t="str">
            <v>52570C</v>
          </cell>
          <cell r="P90" t="str">
            <v>E</v>
          </cell>
          <cell r="Q90" t="str">
            <v>Manager Economic Development (CPED)</v>
          </cell>
          <cell r="R90">
            <v>101679.56656000002</v>
          </cell>
          <cell r="S90">
            <v>105745.72736</v>
          </cell>
          <cell r="T90">
            <v>109975.81192000001</v>
          </cell>
          <cell r="U90">
            <v>114374.07800000001</v>
          </cell>
          <cell r="V90">
            <v>118951.17000000001</v>
          </cell>
          <cell r="W90"/>
          <cell r="X90"/>
        </row>
        <row r="91">
          <cell r="O91" t="str">
            <v>06708C</v>
          </cell>
          <cell r="P91" t="str">
            <v>E</v>
          </cell>
          <cell r="Q91" t="str">
            <v>Manager Equity and Inclusion</v>
          </cell>
          <cell r="R91">
            <v>93702.653200000001</v>
          </cell>
          <cell r="S91">
            <v>98929.053600000014</v>
          </cell>
          <cell r="T91">
            <v>105711.66528</v>
          </cell>
          <cell r="U91">
            <v>108670.80848000001</v>
          </cell>
          <cell r="V91">
            <v>111712.978</v>
          </cell>
          <cell r="W91">
            <v>114899.91136</v>
          </cell>
          <cell r="X91"/>
        </row>
        <row r="92">
          <cell r="O92" t="str">
            <v>06710C</v>
          </cell>
          <cell r="P92" t="str">
            <v>E</v>
          </cell>
          <cell r="Q92" t="str">
            <v>Manager Finance</v>
          </cell>
          <cell r="R92">
            <v>82513.259920000011</v>
          </cell>
          <cell r="S92">
            <v>86749.731120000011</v>
          </cell>
          <cell r="T92">
            <v>91162.899359999996</v>
          </cell>
          <cell r="U92">
            <v>97260.011680000011</v>
          </cell>
          <cell r="V92">
            <v>99982.849200000011</v>
          </cell>
          <cell r="W92">
            <v>102784.45528000001</v>
          </cell>
          <cell r="X92">
            <v>105713.79416</v>
          </cell>
        </row>
        <row r="93">
          <cell r="O93" t="str">
            <v>06716C</v>
          </cell>
          <cell r="P93" t="str">
            <v>E</v>
          </cell>
          <cell r="Q93" t="str">
            <v>Manager Finance Systems Services</v>
          </cell>
          <cell r="R93">
            <v>90349.667200000011</v>
          </cell>
          <cell r="S93">
            <v>93962.376560000019</v>
          </cell>
          <cell r="T93">
            <v>97721.978640000016</v>
          </cell>
          <cell r="U93">
            <v>101630.60232000001</v>
          </cell>
          <cell r="V93">
            <v>105696.76312</v>
          </cell>
          <cell r="W93"/>
          <cell r="X93"/>
        </row>
        <row r="94">
          <cell r="O94" t="str">
            <v>52904C</v>
          </cell>
          <cell r="P94" t="str">
            <v>E</v>
          </cell>
          <cell r="Q94" t="str">
            <v>Manager Financial Operations and Business Analysis</v>
          </cell>
          <cell r="R94">
            <v>85529.882880000005</v>
          </cell>
          <cell r="S94">
            <v>88950.993040000001</v>
          </cell>
          <cell r="T94">
            <v>92508.351520000011</v>
          </cell>
          <cell r="U94">
            <v>96208.344960000002</v>
          </cell>
          <cell r="V94">
            <v>100057.36</v>
          </cell>
          <cell r="W94"/>
          <cell r="X94"/>
        </row>
        <row r="95">
          <cell r="O95" t="str">
            <v>59222C</v>
          </cell>
          <cell r="P95" t="str">
            <v>E</v>
          </cell>
          <cell r="Q95" t="str">
            <v>Manager Financial Services</v>
          </cell>
          <cell r="R95">
            <v>90349.667200000011</v>
          </cell>
          <cell r="S95">
            <v>93962.376560000019</v>
          </cell>
          <cell r="T95">
            <v>97721.978640000016</v>
          </cell>
          <cell r="U95">
            <v>101630.60232000001</v>
          </cell>
          <cell r="V95">
            <v>105696.76312</v>
          </cell>
          <cell r="W95"/>
          <cell r="X95"/>
        </row>
        <row r="96">
          <cell r="O96" t="str">
            <v>02657C</v>
          </cell>
          <cell r="P96" t="str">
            <v>E</v>
          </cell>
          <cell r="Q96" t="str">
            <v>Manager Grants &amp; Community Engagement</v>
          </cell>
          <cell r="R96">
            <v>90349.667200000011</v>
          </cell>
          <cell r="S96">
            <v>93962.376560000019</v>
          </cell>
          <cell r="T96">
            <v>97721.978640000016</v>
          </cell>
          <cell r="U96">
            <v>101630.60232000001</v>
          </cell>
          <cell r="V96">
            <v>105696.76312</v>
          </cell>
          <cell r="W96"/>
          <cell r="X96"/>
        </row>
        <row r="97">
          <cell r="O97" t="str">
            <v>06739C</v>
          </cell>
          <cell r="P97" t="str">
            <v>E</v>
          </cell>
          <cell r="Q97" t="str">
            <v>Manager Health Administration</v>
          </cell>
          <cell r="R97">
            <v>90349.667200000011</v>
          </cell>
          <cell r="S97">
            <v>93962.376560000019</v>
          </cell>
          <cell r="T97">
            <v>97721.978640000016</v>
          </cell>
          <cell r="U97">
            <v>101630.60232000001</v>
          </cell>
          <cell r="V97">
            <v>105696.76312</v>
          </cell>
          <cell r="W97"/>
          <cell r="X97"/>
        </row>
        <row r="98">
          <cell r="O98" t="str">
            <v>06743C</v>
          </cell>
          <cell r="P98" t="str">
            <v>E</v>
          </cell>
          <cell r="Q98" t="str">
            <v>Manager Healthy Living Program</v>
          </cell>
          <cell r="R98">
            <v>82174.768000000011</v>
          </cell>
          <cell r="S98">
            <v>86500.652159999998</v>
          </cell>
          <cell r="T98">
            <v>91052.197600000014</v>
          </cell>
          <cell r="U98">
            <v>97242.980640000009</v>
          </cell>
          <cell r="V98">
            <v>99967.947040000014</v>
          </cell>
          <cell r="W98">
            <v>102767.42424000001</v>
          </cell>
          <cell r="X98">
            <v>105696.76312</v>
          </cell>
        </row>
        <row r="99">
          <cell r="O99" t="str">
            <v>06744C</v>
          </cell>
          <cell r="P99" t="str">
            <v>E</v>
          </cell>
          <cell r="Q99" t="str">
            <v>Manager Healthy Start</v>
          </cell>
          <cell r="R99">
            <v>75877.540960000013</v>
          </cell>
          <cell r="S99">
            <v>79654.174080000012</v>
          </cell>
          <cell r="T99">
            <v>83645.824080000006</v>
          </cell>
          <cell r="U99">
            <v>89055.30816</v>
          </cell>
          <cell r="V99">
            <v>91548.226640000008</v>
          </cell>
          <cell r="W99">
            <v>94113.527040000001</v>
          </cell>
          <cell r="X99">
            <v>96795.915840000016</v>
          </cell>
        </row>
        <row r="100">
          <cell r="O100" t="str">
            <v>52600C</v>
          </cell>
          <cell r="P100" t="str">
            <v>E</v>
          </cell>
          <cell r="Q100" t="str">
            <v>Manager Housing Development</v>
          </cell>
          <cell r="R100">
            <v>101679.56656000002</v>
          </cell>
          <cell r="S100">
            <v>105745.72736</v>
          </cell>
          <cell r="T100">
            <v>109975.81192000001</v>
          </cell>
          <cell r="U100">
            <v>114374.07800000001</v>
          </cell>
          <cell r="V100">
            <v>118951.17000000001</v>
          </cell>
          <cell r="W100"/>
          <cell r="X100"/>
        </row>
        <row r="101">
          <cell r="O101" t="str">
            <v>06795C</v>
          </cell>
          <cell r="P101" t="str">
            <v>E</v>
          </cell>
          <cell r="Q101" t="str">
            <v xml:space="preserve">Manager Internal Audit </v>
          </cell>
          <cell r="R101">
            <v>89836.687976500005</v>
          </cell>
          <cell r="S101">
            <v>94565.253882500008</v>
          </cell>
          <cell r="T101">
            <v>99541.510882500006</v>
          </cell>
          <cell r="U101">
            <v>106310.94500000001</v>
          </cell>
          <cell r="V101">
            <v>109288.31161750002</v>
          </cell>
          <cell r="W101">
            <v>112348.57661750002</v>
          </cell>
          <cell r="X101">
            <v>115551.10402350001</v>
          </cell>
        </row>
        <row r="102">
          <cell r="O102" t="str">
            <v>01680C</v>
          </cell>
          <cell r="P102" t="str">
            <v>E</v>
          </cell>
          <cell r="Q102" t="str">
            <v>Manager Legislative Support Services</v>
          </cell>
          <cell r="R102">
            <v>75877.540960000013</v>
          </cell>
          <cell r="S102">
            <v>79654.174080000012</v>
          </cell>
          <cell r="T102">
            <v>83645.824080000006</v>
          </cell>
          <cell r="U102">
            <v>89055.30816</v>
          </cell>
          <cell r="V102">
            <v>91548.226640000008</v>
          </cell>
          <cell r="W102">
            <v>94113.527040000001</v>
          </cell>
          <cell r="X102">
            <v>96795.915840000016</v>
          </cell>
        </row>
        <row r="103">
          <cell r="O103" t="str">
            <v>06825C</v>
          </cell>
          <cell r="P103" t="str">
            <v>E</v>
          </cell>
          <cell r="Q103" t="str">
            <v>Manager MPD Intellectual Property</v>
          </cell>
          <cell r="R103">
            <v>82174.768000000011</v>
          </cell>
          <cell r="S103">
            <v>86500.652159999998</v>
          </cell>
          <cell r="T103">
            <v>91052.197600000014</v>
          </cell>
          <cell r="U103">
            <v>97242.980640000009</v>
          </cell>
          <cell r="V103">
            <v>99967.947040000014</v>
          </cell>
          <cell r="W103">
            <v>102767.42424000001</v>
          </cell>
          <cell r="X103">
            <v>105696.76312</v>
          </cell>
        </row>
        <row r="104">
          <cell r="O104" t="str">
            <v>06830C</v>
          </cell>
          <cell r="P104" t="str">
            <v>E</v>
          </cell>
          <cell r="Q104" t="str">
            <v>Manager MPLS Development Review</v>
          </cell>
          <cell r="R104">
            <v>101679.56656000002</v>
          </cell>
          <cell r="S104">
            <v>105745.72736</v>
          </cell>
          <cell r="T104">
            <v>109975.81192000001</v>
          </cell>
          <cell r="U104">
            <v>114374.07800000001</v>
          </cell>
          <cell r="V104">
            <v>118951.17000000001</v>
          </cell>
          <cell r="W104"/>
          <cell r="X104"/>
        </row>
        <row r="105">
          <cell r="O105" t="str">
            <v>06835C</v>
          </cell>
          <cell r="P105" t="str">
            <v>E</v>
          </cell>
          <cell r="Q105" t="str">
            <v>Manager MPLS Workforce Development Program</v>
          </cell>
          <cell r="R105">
            <v>78928.22600000001</v>
          </cell>
          <cell r="S105">
            <v>83081.670880000005</v>
          </cell>
          <cell r="T105">
            <v>87454.390400000004</v>
          </cell>
          <cell r="U105">
            <v>92057.028960000011</v>
          </cell>
          <cell r="V105">
            <v>94632.973760000008</v>
          </cell>
          <cell r="W105">
            <v>97285.558239999998</v>
          </cell>
          <cell r="X105">
            <v>100057.36</v>
          </cell>
        </row>
        <row r="106">
          <cell r="O106" t="str">
            <v>06839C</v>
          </cell>
          <cell r="P106" t="str">
            <v>E</v>
          </cell>
          <cell r="Q106" t="str">
            <v>Manager Neighborhood Support</v>
          </cell>
          <cell r="R106">
            <v>78928.22600000001</v>
          </cell>
          <cell r="S106">
            <v>83081.670880000005</v>
          </cell>
          <cell r="T106">
            <v>87454.390400000004</v>
          </cell>
          <cell r="U106">
            <v>92057.028960000011</v>
          </cell>
          <cell r="V106">
            <v>94632.973760000008</v>
          </cell>
          <cell r="W106">
            <v>97285.558239999998</v>
          </cell>
          <cell r="X106">
            <v>100057.36</v>
          </cell>
        </row>
        <row r="107">
          <cell r="O107" t="str">
            <v>52620C</v>
          </cell>
          <cell r="P107" t="str">
            <v>E</v>
          </cell>
          <cell r="Q107" t="str">
            <v>Manager NRP &amp; Citizen Participation</v>
          </cell>
          <cell r="R107">
            <v>82174.768000000011</v>
          </cell>
          <cell r="S107">
            <v>86500.652159999998</v>
          </cell>
          <cell r="T107">
            <v>91052.197600000014</v>
          </cell>
          <cell r="U107">
            <v>97242.980640000009</v>
          </cell>
          <cell r="V107">
            <v>99967.947040000014</v>
          </cell>
          <cell r="W107">
            <v>102767.42424000001</v>
          </cell>
          <cell r="X107">
            <v>105696.76312</v>
          </cell>
        </row>
        <row r="108">
          <cell r="O108" t="str">
            <v>06856C</v>
          </cell>
          <cell r="P108" t="str">
            <v>E</v>
          </cell>
          <cell r="Q108" t="str">
            <v>Manager Payroll</v>
          </cell>
          <cell r="R108">
            <v>93702.653200000001</v>
          </cell>
          <cell r="S108">
            <v>98929.053600000014</v>
          </cell>
          <cell r="T108">
            <v>105711.66528</v>
          </cell>
          <cell r="U108">
            <v>108670.80848000001</v>
          </cell>
          <cell r="V108">
            <v>111712.978</v>
          </cell>
          <cell r="W108">
            <v>114899.91136</v>
          </cell>
          <cell r="X108"/>
        </row>
        <row r="109">
          <cell r="O109" t="str">
            <v>06846C</v>
          </cell>
          <cell r="P109" t="str">
            <v>E</v>
          </cell>
          <cell r="Q109" t="str">
            <v>Manager Personel, Finance Technology &amp; Administration</v>
          </cell>
          <cell r="R109">
            <v>82174.768000000011</v>
          </cell>
          <cell r="S109">
            <v>86500.652159999998</v>
          </cell>
          <cell r="T109">
            <v>91052.197600000014</v>
          </cell>
          <cell r="U109">
            <v>97242.980640000009</v>
          </cell>
          <cell r="V109">
            <v>99967.947040000014</v>
          </cell>
          <cell r="W109">
            <v>102767.42424000001</v>
          </cell>
          <cell r="X109">
            <v>105696.76312</v>
          </cell>
        </row>
        <row r="110">
          <cell r="O110" t="str">
            <v>10160C</v>
          </cell>
          <cell r="P110" t="str">
            <v>E</v>
          </cell>
          <cell r="Q110" t="str">
            <v>Manager Planning</v>
          </cell>
          <cell r="R110">
            <v>93702.653200000001</v>
          </cell>
          <cell r="S110">
            <v>98929.053600000014</v>
          </cell>
          <cell r="T110">
            <v>105711.66528</v>
          </cell>
          <cell r="U110">
            <v>108670.80848000001</v>
          </cell>
          <cell r="V110">
            <v>111712.978</v>
          </cell>
          <cell r="W110">
            <v>114899.91136</v>
          </cell>
          <cell r="X110"/>
        </row>
        <row r="111">
          <cell r="O111" t="str">
            <v>10193C</v>
          </cell>
          <cell r="P111" t="str">
            <v>E</v>
          </cell>
          <cell r="Q111" t="str">
            <v>Manager Police Record Services</v>
          </cell>
          <cell r="R111">
            <v>84209.977280000006</v>
          </cell>
          <cell r="S111">
            <v>86568.776320000004</v>
          </cell>
          <cell r="T111">
            <v>88991.441760000016</v>
          </cell>
          <cell r="U111">
            <v>91484.360240000009</v>
          </cell>
          <cell r="V111">
            <v>94045.402880000009</v>
          </cell>
          <cell r="W111">
            <v>96680.956319999998</v>
          </cell>
          <cell r="X111">
            <v>99433.598160000009</v>
          </cell>
        </row>
        <row r="112">
          <cell r="O112" t="str">
            <v>06919C</v>
          </cell>
          <cell r="P112" t="str">
            <v>E</v>
          </cell>
          <cell r="Q112" t="str">
            <v>Manager Public Health Emergency Response</v>
          </cell>
          <cell r="R112">
            <v>75877.540960000013</v>
          </cell>
          <cell r="S112">
            <v>79654.174080000012</v>
          </cell>
          <cell r="T112">
            <v>83645.824080000006</v>
          </cell>
          <cell r="U112">
            <v>89055.30816</v>
          </cell>
          <cell r="V112">
            <v>91548.226640000008</v>
          </cell>
          <cell r="W112">
            <v>94113.527040000001</v>
          </cell>
          <cell r="X112">
            <v>96795.915840000016</v>
          </cell>
        </row>
        <row r="113">
          <cell r="O113" t="str">
            <v>52924C</v>
          </cell>
          <cell r="P113" t="str">
            <v>E</v>
          </cell>
          <cell r="Q113" t="str">
            <v>Manager Public Works Initiatives and Analysis</v>
          </cell>
          <cell r="R113">
            <v>90349.667200000011</v>
          </cell>
          <cell r="S113">
            <v>93962.376560000019</v>
          </cell>
          <cell r="T113">
            <v>97721.978640000016</v>
          </cell>
          <cell r="U113">
            <v>101630.60232000001</v>
          </cell>
          <cell r="V113">
            <v>105696.76312</v>
          </cell>
          <cell r="W113"/>
          <cell r="X113"/>
        </row>
        <row r="114">
          <cell r="O114" t="str">
            <v xml:space="preserve">52906C </v>
          </cell>
          <cell r="P114" t="str">
            <v>E</v>
          </cell>
          <cell r="Q114" t="str">
            <v>Manager Research &amp; Evaluation - Health Dept</v>
          </cell>
          <cell r="R114">
            <v>90349.667200000011</v>
          </cell>
          <cell r="S114">
            <v>93962.376560000019</v>
          </cell>
          <cell r="T114">
            <v>97721.978640000016</v>
          </cell>
          <cell r="U114">
            <v>101630.60232000001</v>
          </cell>
          <cell r="V114">
            <v>105696.76312</v>
          </cell>
          <cell r="W114"/>
          <cell r="X114"/>
        </row>
        <row r="115">
          <cell r="O115" t="str">
            <v>06934C</v>
          </cell>
          <cell r="P115" t="str">
            <v>E</v>
          </cell>
          <cell r="Q115" t="str">
            <v>Manager Resource Coordinator</v>
          </cell>
          <cell r="R115">
            <v>93702.653200000001</v>
          </cell>
          <cell r="S115">
            <v>98929.053600000014</v>
          </cell>
          <cell r="T115">
            <v>105711.66528</v>
          </cell>
          <cell r="U115">
            <v>108670.80848000001</v>
          </cell>
          <cell r="V115">
            <v>111712.978</v>
          </cell>
          <cell r="W115">
            <v>114899.91136</v>
          </cell>
          <cell r="X115"/>
        </row>
        <row r="116">
          <cell r="O116" t="str">
            <v>06720C</v>
          </cell>
          <cell r="P116" t="str">
            <v>E</v>
          </cell>
          <cell r="Q116" t="str">
            <v>Manager Revenue &amp; Collections</v>
          </cell>
          <cell r="R116">
            <v>98215.878800000006</v>
          </cell>
          <cell r="S116">
            <v>102145.79128</v>
          </cell>
          <cell r="T116">
            <v>106231.11200000001</v>
          </cell>
          <cell r="U116">
            <v>110480.35648</v>
          </cell>
          <cell r="V116">
            <v>114899.91136</v>
          </cell>
          <cell r="W116"/>
          <cell r="X116"/>
        </row>
        <row r="117">
          <cell r="O117" t="str">
            <v>06935C</v>
          </cell>
          <cell r="P117" t="str">
            <v>E</v>
          </cell>
          <cell r="Q117" t="str">
            <v>Manager Safety Programs</v>
          </cell>
          <cell r="R117">
            <v>74466.093520000009</v>
          </cell>
          <cell r="S117">
            <v>78310.850800000015</v>
          </cell>
          <cell r="T117">
            <v>82302.500800000009</v>
          </cell>
          <cell r="U117">
            <v>87873.779760000005</v>
          </cell>
          <cell r="V117">
            <v>90334.765040000013</v>
          </cell>
          <cell r="W117">
            <v>92863.874479999999</v>
          </cell>
          <cell r="X117">
            <v>95512.20120000001</v>
          </cell>
        </row>
        <row r="118">
          <cell r="O118" t="str">
            <v>06938C</v>
          </cell>
          <cell r="P118" t="str">
            <v>E</v>
          </cell>
          <cell r="Q118" t="str">
            <v>Manager School Health Services</v>
          </cell>
          <cell r="R118">
            <v>90104.846000000005</v>
          </cell>
          <cell r="S118">
            <v>94313.641760000013</v>
          </cell>
          <cell r="T118">
            <v>99959.431520000013</v>
          </cell>
          <cell r="U118">
            <v>102761.03760000001</v>
          </cell>
          <cell r="V118">
            <v>105639.28336</v>
          </cell>
          <cell r="W118">
            <v>108649.51968000001</v>
          </cell>
          <cell r="X118"/>
        </row>
        <row r="119">
          <cell r="O119" t="str">
            <v>59210C</v>
          </cell>
          <cell r="P119" t="str">
            <v>E</v>
          </cell>
          <cell r="Q119" t="str">
            <v>Manager Small Business Program</v>
          </cell>
          <cell r="R119">
            <v>90349.667200000011</v>
          </cell>
          <cell r="S119">
            <v>93962.376560000019</v>
          </cell>
          <cell r="T119">
            <v>97721.978640000016</v>
          </cell>
          <cell r="U119">
            <v>101630.60232000001</v>
          </cell>
          <cell r="V119">
            <v>105696.76312</v>
          </cell>
          <cell r="W119"/>
          <cell r="X119"/>
        </row>
        <row r="120">
          <cell r="O120" t="str">
            <v>06965C</v>
          </cell>
          <cell r="P120" t="str">
            <v>E</v>
          </cell>
          <cell r="Q120" t="str">
            <v>Manager Special Project &amp; Research</v>
          </cell>
          <cell r="R120">
            <v>109066.78016000001</v>
          </cell>
          <cell r="S120">
            <v>112119.59408000001</v>
          </cell>
          <cell r="T120">
            <v>115259.69208000001</v>
          </cell>
          <cell r="U120">
            <v>118544.55392000001</v>
          </cell>
          <cell r="V120"/>
          <cell r="W120"/>
          <cell r="X120"/>
        </row>
        <row r="121">
          <cell r="O121" t="str">
            <v>06963C</v>
          </cell>
          <cell r="P121" t="str">
            <v>E</v>
          </cell>
          <cell r="Q121" t="str">
            <v>Manager Special Projects &amp; Business Specialist</v>
          </cell>
          <cell r="R121">
            <v>97915.706720000017</v>
          </cell>
          <cell r="S121">
            <v>100851.43224000001</v>
          </cell>
          <cell r="T121">
            <v>103878.69960000001</v>
          </cell>
          <cell r="U121">
            <v>106993.25104</v>
          </cell>
          <cell r="V121"/>
          <cell r="W121"/>
          <cell r="X121"/>
        </row>
        <row r="122">
          <cell r="O122" t="str">
            <v>06608C</v>
          </cell>
          <cell r="P122" t="str">
            <v>E</v>
          </cell>
          <cell r="Q122" t="str">
            <v>Manager Stores &amp; Central Requistions</v>
          </cell>
          <cell r="R122">
            <v>70327.550800000012</v>
          </cell>
          <cell r="S122">
            <v>74027.544240000003</v>
          </cell>
          <cell r="T122">
            <v>77923.394640000013</v>
          </cell>
          <cell r="U122">
            <v>82025.746400000004</v>
          </cell>
          <cell r="V122">
            <v>84322.807920000007</v>
          </cell>
          <cell r="W122">
            <v>86683.735840000008</v>
          </cell>
          <cell r="X122">
            <v>89155.365520000007</v>
          </cell>
        </row>
        <row r="123">
          <cell r="O123" t="str">
            <v>06670C</v>
          </cell>
          <cell r="P123" t="str">
            <v>E</v>
          </cell>
          <cell r="Q123" t="str">
            <v>Manager Sustainability</v>
          </cell>
          <cell r="R123">
            <v>98215.878800000006</v>
          </cell>
          <cell r="S123">
            <v>102145.79128</v>
          </cell>
          <cell r="T123">
            <v>106231.11200000001</v>
          </cell>
          <cell r="U123">
            <v>110480.35648</v>
          </cell>
          <cell r="V123">
            <v>114899.91136</v>
          </cell>
          <cell r="W123"/>
          <cell r="X123"/>
        </row>
        <row r="124">
          <cell r="O124" t="str">
            <v>00850C</v>
          </cell>
          <cell r="P124" t="str">
            <v>E</v>
          </cell>
          <cell r="Q124" t="str">
            <v>Manager Treasury Operations</v>
          </cell>
          <cell r="R124">
            <v>88980.797359999997</v>
          </cell>
          <cell r="S124">
            <v>93430.156560000018</v>
          </cell>
          <cell r="T124">
            <v>98100.919280000002</v>
          </cell>
          <cell r="U124">
            <v>104508.84808000001</v>
          </cell>
          <cell r="V124">
            <v>107436.05808</v>
          </cell>
          <cell r="W124">
            <v>110446.2944</v>
          </cell>
          <cell r="X124">
            <v>113592.77904000001</v>
          </cell>
        </row>
        <row r="125">
          <cell r="O125" t="str">
            <v>07020C</v>
          </cell>
          <cell r="P125" t="str">
            <v>E</v>
          </cell>
          <cell r="Q125" t="str">
            <v>Manager Utilities Billing</v>
          </cell>
          <cell r="R125">
            <v>74466.093520000009</v>
          </cell>
          <cell r="S125">
            <v>78310.850800000015</v>
          </cell>
          <cell r="T125">
            <v>82302.500800000009</v>
          </cell>
          <cell r="U125">
            <v>87873.779760000005</v>
          </cell>
          <cell r="V125">
            <v>90334.765040000013</v>
          </cell>
          <cell r="W125">
            <v>92863.874479999999</v>
          </cell>
          <cell r="X125">
            <v>95512.20120000001</v>
          </cell>
        </row>
        <row r="126">
          <cell r="O126" t="str">
            <v>07022C</v>
          </cell>
          <cell r="P126" t="str">
            <v>E</v>
          </cell>
          <cell r="Q126" t="str">
            <v>Manager Video Services</v>
          </cell>
          <cell r="R126">
            <v>65991.022240000006</v>
          </cell>
          <cell r="S126">
            <v>69590.958320000005</v>
          </cell>
          <cell r="T126">
            <v>74323.458560000014</v>
          </cell>
          <cell r="U126">
            <v>81282.76728</v>
          </cell>
          <cell r="V126">
            <v>83558.540000000008</v>
          </cell>
          <cell r="W126">
            <v>85898.179120000001</v>
          </cell>
          <cell r="X126">
            <v>88346.39112</v>
          </cell>
        </row>
        <row r="127">
          <cell r="O127" t="str">
            <v>42300C</v>
          </cell>
          <cell r="P127" t="str">
            <v>E</v>
          </cell>
          <cell r="Q127" t="str">
            <v>Marketing &amp; Communication Manager</v>
          </cell>
          <cell r="R127">
            <v>71666.616320000001</v>
          </cell>
          <cell r="S127">
            <v>75438.991680000006</v>
          </cell>
          <cell r="T127">
            <v>80011.825920000003</v>
          </cell>
          <cell r="U127">
            <v>84586.789040000003</v>
          </cell>
          <cell r="V127">
            <v>86954.103600000017</v>
          </cell>
          <cell r="W127">
            <v>89389.542320000008</v>
          </cell>
          <cell r="X127">
            <v>91937.811680000013</v>
          </cell>
        </row>
        <row r="128">
          <cell r="O128" t="str">
            <v>07085C</v>
          </cell>
          <cell r="P128" t="str">
            <v>E</v>
          </cell>
          <cell r="Q128" t="str">
            <v>Media Relations Manager</v>
          </cell>
          <cell r="R128">
            <v>71666.616320000001</v>
          </cell>
          <cell r="S128">
            <v>75438.991680000006</v>
          </cell>
          <cell r="T128">
            <v>80011.825920000003</v>
          </cell>
          <cell r="U128">
            <v>84586.789040000003</v>
          </cell>
          <cell r="V128">
            <v>86954.103600000017</v>
          </cell>
          <cell r="W128">
            <v>89389.542320000008</v>
          </cell>
          <cell r="X128">
            <v>91937.811680000013</v>
          </cell>
        </row>
        <row r="129">
          <cell r="O129" t="str">
            <v>52985C</v>
          </cell>
          <cell r="P129" t="str">
            <v>E</v>
          </cell>
          <cell r="Q129" t="str">
            <v>Medical Assistant Program Supervisor</v>
          </cell>
          <cell r="R129">
            <v>64498</v>
          </cell>
          <cell r="S129">
            <v>67080</v>
          </cell>
          <cell r="T129">
            <v>69766</v>
          </cell>
          <cell r="U129">
            <v>72560</v>
          </cell>
          <cell r="V129">
            <v>75465</v>
          </cell>
          <cell r="W129"/>
          <cell r="X129"/>
        </row>
        <row r="130">
          <cell r="O130" t="str">
            <v>08855C</v>
          </cell>
          <cell r="P130" t="str">
            <v>E</v>
          </cell>
          <cell r="Q130" t="str">
            <v>MFD Interagency Coordinator</v>
          </cell>
          <cell r="R130">
            <v>70512.763359999997</v>
          </cell>
          <cell r="S130">
            <v>74057.348560000013</v>
          </cell>
          <cell r="T130">
            <v>78057.514080000008</v>
          </cell>
          <cell r="U130">
            <v>84578.273520000017</v>
          </cell>
          <cell r="V130">
            <v>86947.716960000005</v>
          </cell>
          <cell r="W130">
            <v>91501.391279999996</v>
          </cell>
          <cell r="X130">
            <v>96749.080480000004</v>
          </cell>
        </row>
        <row r="131">
          <cell r="O131" t="str">
            <v>07250C</v>
          </cell>
          <cell r="P131" t="str">
            <v>E</v>
          </cell>
          <cell r="Q131" t="str">
            <v>Nurse Practitioner Physicisian's Assistant</v>
          </cell>
          <cell r="R131">
            <v>95952.879360000006</v>
          </cell>
          <cell r="S131">
            <v>98639.525920000015</v>
          </cell>
          <cell r="T131">
            <v>101400.68328</v>
          </cell>
          <cell r="U131">
            <v>104291.70232</v>
          </cell>
          <cell r="V131"/>
          <cell r="W131"/>
          <cell r="X131"/>
        </row>
        <row r="132">
          <cell r="O132" t="str">
            <v>07455C</v>
          </cell>
          <cell r="P132" t="str">
            <v>E</v>
          </cell>
          <cell r="Q132" t="str">
            <v xml:space="preserve">Parking System Manager </v>
          </cell>
          <cell r="R132">
            <v>101351.71904000001</v>
          </cell>
          <cell r="S132">
            <v>105405.10656000001</v>
          </cell>
          <cell r="T132">
            <v>109620.28896000001</v>
          </cell>
          <cell r="U132">
            <v>114005.78176000001</v>
          </cell>
          <cell r="V132">
            <v>118565.84272000002</v>
          </cell>
          <cell r="W132"/>
          <cell r="X132"/>
        </row>
        <row r="133">
          <cell r="O133" t="str">
            <v>52937C</v>
          </cell>
          <cell r="P133" t="str">
            <v>E</v>
          </cell>
          <cell r="Q133" t="str">
            <v>Principal Budget and Evaluation Analyst</v>
          </cell>
          <cell r="R133">
            <v>82174.768000000011</v>
          </cell>
          <cell r="S133">
            <v>86501.102500000008</v>
          </cell>
          <cell r="T133">
            <v>91052.607000000004</v>
          </cell>
          <cell r="U133">
            <v>97242.735000000001</v>
          </cell>
          <cell r="V133">
            <v>99968.315500000012</v>
          </cell>
          <cell r="W133">
            <v>102767.588</v>
          </cell>
          <cell r="X133">
            <v>105696.845</v>
          </cell>
        </row>
        <row r="134">
          <cell r="O134" t="str">
            <v>08360C</v>
          </cell>
          <cell r="P134" t="str">
            <v>N</v>
          </cell>
          <cell r="Q134" t="str">
            <v>Program Assistant</v>
          </cell>
          <cell r="R134">
            <v>26.776807000000002</v>
          </cell>
          <cell r="S134">
            <v>28.186166500000002</v>
          </cell>
          <cell r="T134">
            <v>29.669218000000001</v>
          </cell>
          <cell r="U134">
            <v>31.692677500000002</v>
          </cell>
          <cell r="V134">
            <v>32.580052000000002</v>
          </cell>
          <cell r="W134">
            <v>33.490967000000005</v>
          </cell>
          <cell r="X134">
            <v>34.445892500000006</v>
          </cell>
        </row>
        <row r="135">
          <cell r="O135" t="str">
            <v>08433C</v>
          </cell>
          <cell r="P135" t="str">
            <v>E</v>
          </cell>
          <cell r="Q135" t="str">
            <v>Project Coordinator (Supervisory)</v>
          </cell>
          <cell r="R135">
            <v>76722.706319999998</v>
          </cell>
          <cell r="S135">
            <v>81855.436000000002</v>
          </cell>
          <cell r="T135">
            <v>84148.239760000011</v>
          </cell>
          <cell r="U135">
            <v>86504.909920000006</v>
          </cell>
          <cell r="V135">
            <v>88970.152960000007</v>
          </cell>
          <cell r="W135"/>
          <cell r="X135"/>
        </row>
        <row r="136">
          <cell r="O136" t="str">
            <v>08445C</v>
          </cell>
          <cell r="P136" t="str">
            <v>E</v>
          </cell>
          <cell r="Q136" t="str">
            <v>Property Services Project Coordinator</v>
          </cell>
          <cell r="R136">
            <v>62992.331000000006</v>
          </cell>
          <cell r="S136">
            <v>66308.469976500011</v>
          </cell>
          <cell r="T136">
            <v>69798.604976500006</v>
          </cell>
          <cell r="U136">
            <v>74542.5285</v>
          </cell>
          <cell r="V136">
            <v>76630.468500000003</v>
          </cell>
          <cell r="W136">
            <v>78776.748000000007</v>
          </cell>
          <cell r="X136">
            <v>81020.258976500001</v>
          </cell>
        </row>
        <row r="137">
          <cell r="O137" t="str">
            <v>52977C</v>
          </cell>
          <cell r="P137" t="str">
            <v>E</v>
          </cell>
          <cell r="Q137" t="str">
            <v>Public Service Area Supervisor</v>
          </cell>
          <cell r="R137">
            <v>64067</v>
          </cell>
          <cell r="S137">
            <v>67528</v>
          </cell>
          <cell r="T137">
            <v>71721</v>
          </cell>
          <cell r="U137">
            <v>75915</v>
          </cell>
          <cell r="V137">
            <v>78042</v>
          </cell>
          <cell r="W137">
            <v>80227</v>
          </cell>
          <cell r="X137">
            <v>82514</v>
          </cell>
        </row>
        <row r="138">
          <cell r="O138" t="str">
            <v>08447C</v>
          </cell>
          <cell r="P138" t="str">
            <v>E</v>
          </cell>
          <cell r="Q138" t="str">
            <v>Public Arts Administrator</v>
          </cell>
          <cell r="R138">
            <v>85529.882880000005</v>
          </cell>
          <cell r="S138">
            <v>88950.993040000001</v>
          </cell>
          <cell r="T138">
            <v>92508.351520000011</v>
          </cell>
          <cell r="U138">
            <v>96208.344960000002</v>
          </cell>
          <cell r="V138">
            <v>100057.36</v>
          </cell>
          <cell r="W138"/>
          <cell r="X138"/>
        </row>
        <row r="139">
          <cell r="O139" t="str">
            <v>08487C</v>
          </cell>
          <cell r="P139" t="str">
            <v>E</v>
          </cell>
          <cell r="Q139" t="str">
            <v>Public Health Mental Health Counselor</v>
          </cell>
          <cell r="R139">
            <v>78928.22600000001</v>
          </cell>
          <cell r="S139">
            <v>83081.670880000005</v>
          </cell>
          <cell r="T139">
            <v>87454.390400000004</v>
          </cell>
          <cell r="U139">
            <v>92057.028960000011</v>
          </cell>
          <cell r="V139">
            <v>94632.973760000008</v>
          </cell>
          <cell r="W139">
            <v>97285.558239999998</v>
          </cell>
          <cell r="X139">
            <v>100057.36</v>
          </cell>
        </row>
        <row r="140">
          <cell r="O140" t="str">
            <v>08563C</v>
          </cell>
          <cell r="P140" t="str">
            <v>E</v>
          </cell>
          <cell r="Q140" t="str">
            <v>Public Works Interagency Coordinator</v>
          </cell>
          <cell r="R140">
            <v>70512.763359999997</v>
          </cell>
          <cell r="S140">
            <v>74057.348560000013</v>
          </cell>
          <cell r="T140">
            <v>78057.514080000008</v>
          </cell>
          <cell r="U140">
            <v>84578.273520000017</v>
          </cell>
          <cell r="V140">
            <v>86947.716960000005</v>
          </cell>
          <cell r="W140">
            <v>91501.391279999996</v>
          </cell>
          <cell r="X140">
            <v>96749.080480000004</v>
          </cell>
        </row>
        <row r="141">
          <cell r="O141" t="str">
            <v>08835C</v>
          </cell>
          <cell r="P141" t="str">
            <v>E</v>
          </cell>
          <cell r="Q141" t="str">
            <v xml:space="preserve">Recycling Coordinator </v>
          </cell>
          <cell r="R141">
            <v>61905.701520000002</v>
          </cell>
          <cell r="S141">
            <v>63764.213760000006</v>
          </cell>
          <cell r="T141">
            <v>65678.076880000008</v>
          </cell>
          <cell r="U141">
            <v>67647.29088</v>
          </cell>
          <cell r="V141">
            <v>69676.113520000014</v>
          </cell>
          <cell r="W141">
            <v>71766.673680000007</v>
          </cell>
          <cell r="X141">
            <v>73918.971359999996</v>
          </cell>
        </row>
        <row r="142">
          <cell r="O142" t="str">
            <v>08856C</v>
          </cell>
          <cell r="P142" t="str">
            <v>E</v>
          </cell>
          <cell r="Q142" t="str">
            <v>Regulatory Services Interagency Coordinator</v>
          </cell>
          <cell r="R142">
            <v>70512.763359999997</v>
          </cell>
          <cell r="S142">
            <v>74057.348560000013</v>
          </cell>
          <cell r="T142">
            <v>78057.514080000008</v>
          </cell>
          <cell r="U142">
            <v>84578.273520000017</v>
          </cell>
          <cell r="V142">
            <v>86947.716960000005</v>
          </cell>
          <cell r="W142">
            <v>91501.391279999996</v>
          </cell>
          <cell r="X142">
            <v>96749.080480000004</v>
          </cell>
        </row>
        <row r="143">
          <cell r="O143" t="str">
            <v>08885C</v>
          </cell>
          <cell r="P143" t="str">
            <v>E</v>
          </cell>
          <cell r="Q143" t="str">
            <v>Risk Manager</v>
          </cell>
          <cell r="R143">
            <v>83571.313280000002</v>
          </cell>
          <cell r="S143">
            <v>87737.531440000006</v>
          </cell>
          <cell r="T143">
            <v>92152.828560000009</v>
          </cell>
          <cell r="U143">
            <v>98190.332240000003</v>
          </cell>
          <cell r="V143">
            <v>100940.84520000001</v>
          </cell>
          <cell r="W143">
            <v>103765.86896000001</v>
          </cell>
          <cell r="X143">
            <v>106722.88328000001</v>
          </cell>
        </row>
        <row r="144">
          <cell r="O144" t="str">
            <v>09035C</v>
          </cell>
          <cell r="P144" t="str">
            <v>N</v>
          </cell>
          <cell r="Q144" t="str">
            <v xml:space="preserve">School Patrol Agent </v>
          </cell>
          <cell r="R144">
            <v>22.457637000000002</v>
          </cell>
          <cell r="S144">
            <v>23.992887000000003</v>
          </cell>
          <cell r="T144">
            <v>24.664303</v>
          </cell>
          <cell r="U144">
            <v>25.367447500000001</v>
          </cell>
          <cell r="V144"/>
          <cell r="W144"/>
          <cell r="X144"/>
        </row>
        <row r="145">
          <cell r="O145" t="str">
            <v>09072C</v>
          </cell>
          <cell r="P145" t="str">
            <v>N</v>
          </cell>
          <cell r="Q145" t="str">
            <v>Seasonal Elections Support Specialist I</v>
          </cell>
          <cell r="R145">
            <v>19.266364000000003</v>
          </cell>
          <cell r="S145">
            <v>19.965414500000001</v>
          </cell>
          <cell r="T145">
            <v>20.6900525</v>
          </cell>
          <cell r="U145"/>
          <cell r="V145"/>
          <cell r="W145"/>
          <cell r="X145"/>
        </row>
        <row r="146">
          <cell r="O146" t="str">
            <v>09073C</v>
          </cell>
          <cell r="P146" t="str">
            <v>N</v>
          </cell>
          <cell r="Q146" t="str">
            <v>Seasonal Elections Support Specialist II</v>
          </cell>
          <cell r="R146">
            <v>19.850782500000001</v>
          </cell>
          <cell r="S146">
            <v>20.845624500000003</v>
          </cell>
          <cell r="T146">
            <v>21.876289</v>
          </cell>
          <cell r="U146"/>
          <cell r="V146"/>
          <cell r="W146"/>
          <cell r="X146"/>
        </row>
        <row r="147">
          <cell r="O147" t="str">
            <v>09075C</v>
          </cell>
          <cell r="P147" t="str">
            <v>N</v>
          </cell>
          <cell r="Q147" t="str">
            <v>Seasonal Environmental Health Technician</v>
          </cell>
          <cell r="R147">
            <v>14.892948500000001</v>
          </cell>
          <cell r="S147">
            <v>16.611405000000001</v>
          </cell>
          <cell r="T147">
            <v>17.756701500000002</v>
          </cell>
          <cell r="U147">
            <v>19.475158</v>
          </cell>
          <cell r="V147"/>
          <cell r="W147"/>
          <cell r="X147"/>
        </row>
        <row r="148">
          <cell r="O148" t="str">
            <v>C09078</v>
          </cell>
          <cell r="P148" t="str">
            <v>N</v>
          </cell>
          <cell r="Q148" t="str">
            <v>Seasonal Legislative Aide</v>
          </cell>
          <cell r="R148">
            <v>14.892948500000001</v>
          </cell>
          <cell r="S148">
            <v>16.611405000000001</v>
          </cell>
          <cell r="T148">
            <v>17.756701500000002</v>
          </cell>
          <cell r="U148">
            <v>19.475158</v>
          </cell>
          <cell r="V148"/>
          <cell r="W148"/>
          <cell r="X148"/>
        </row>
        <row r="149">
          <cell r="O149" t="str">
            <v>52936C</v>
          </cell>
          <cell r="P149" t="str">
            <v>E</v>
          </cell>
          <cell r="Q149" t="str">
            <v>Senior Budget and Evaluation Analyst</v>
          </cell>
          <cell r="R149">
            <v>75877.172500000001</v>
          </cell>
          <cell r="S149">
            <v>79653.887500000012</v>
          </cell>
          <cell r="T149">
            <v>83648.608000000007</v>
          </cell>
          <cell r="U149">
            <v>89055.758500000011</v>
          </cell>
          <cell r="V149">
            <v>91547.981</v>
          </cell>
          <cell r="W149">
            <v>94113.895500000013</v>
          </cell>
          <cell r="X149">
            <v>96795.465500000006</v>
          </cell>
        </row>
        <row r="150">
          <cell r="O150" t="str">
            <v>01446C</v>
          </cell>
          <cell r="P150" t="str">
            <v>E</v>
          </cell>
          <cell r="Q150" t="str">
            <v>Senior Business Analyst</v>
          </cell>
          <cell r="R150">
            <v>74551.248720000003</v>
          </cell>
          <cell r="S150">
            <v>78472.645680000016</v>
          </cell>
          <cell r="T150">
            <v>82613.317280000003</v>
          </cell>
          <cell r="U150">
            <v>91484.360240000009</v>
          </cell>
          <cell r="V150">
            <v>94045.402880000009</v>
          </cell>
          <cell r="W150">
            <v>96678.827439999994</v>
          </cell>
          <cell r="X150">
            <v>99433.598160000009</v>
          </cell>
        </row>
        <row r="151">
          <cell r="O151" t="str">
            <v>04348C</v>
          </cell>
          <cell r="P151" t="str">
            <v>E</v>
          </cell>
          <cell r="Q151" t="str">
            <v>Senior Collaboration Architect</v>
          </cell>
          <cell r="R151">
            <v>103684.97152000002</v>
          </cell>
          <cell r="S151">
            <v>109175.35304</v>
          </cell>
          <cell r="T151">
            <v>116549.79336000001</v>
          </cell>
          <cell r="U151">
            <v>119811.23752000001</v>
          </cell>
          <cell r="V151">
            <v>123168.48128000001</v>
          </cell>
          <cell r="W151">
            <v>126679.00440000001</v>
          </cell>
          <cell r="X151"/>
        </row>
        <row r="152">
          <cell r="O152" t="str">
            <v>09172C</v>
          </cell>
          <cell r="P152" t="str">
            <v>E</v>
          </cell>
          <cell r="Q152" t="str">
            <v xml:space="preserve">Senior Facilities Planner </v>
          </cell>
          <cell r="R152">
            <v>85968.432160000011</v>
          </cell>
          <cell r="S152">
            <v>90471.013359999997</v>
          </cell>
          <cell r="T152">
            <v>95224.8024</v>
          </cell>
          <cell r="U152">
            <v>101722.14416000001</v>
          </cell>
          <cell r="V152">
            <v>104572.71448</v>
          </cell>
          <cell r="W152">
            <v>107499.92448</v>
          </cell>
          <cell r="X152">
            <v>110563.38280000001</v>
          </cell>
        </row>
        <row r="153">
          <cell r="O153" t="str">
            <v>04353C</v>
          </cell>
          <cell r="P153" t="str">
            <v>E</v>
          </cell>
          <cell r="Q153" t="str">
            <v xml:space="preserve">Senior HRIS Analyst </v>
          </cell>
          <cell r="R153">
            <v>75877.540960000013</v>
          </cell>
          <cell r="S153">
            <v>79654.174080000012</v>
          </cell>
          <cell r="T153">
            <v>83645.824080000006</v>
          </cell>
          <cell r="U153">
            <v>89055.30816</v>
          </cell>
          <cell r="V153">
            <v>91548.226640000008</v>
          </cell>
          <cell r="W153">
            <v>94113.527040000001</v>
          </cell>
          <cell r="X153">
            <v>96795.915840000016</v>
          </cell>
        </row>
        <row r="154">
          <cell r="O154" t="str">
            <v>09173C</v>
          </cell>
          <cell r="P154" t="str">
            <v>E</v>
          </cell>
          <cell r="Q154" t="str">
            <v>Senior Internal Auditor</v>
          </cell>
          <cell r="R154">
            <v>71666.616320000001</v>
          </cell>
          <cell r="S154">
            <v>75438.991680000006</v>
          </cell>
          <cell r="T154">
            <v>80011.825920000003</v>
          </cell>
          <cell r="U154">
            <v>84586.789040000003</v>
          </cell>
          <cell r="V154">
            <v>86954.103600000017</v>
          </cell>
          <cell r="W154">
            <v>89389.542320000008</v>
          </cell>
          <cell r="X154">
            <v>91937.811680000013</v>
          </cell>
        </row>
        <row r="155">
          <cell r="O155" t="str">
            <v>09175C</v>
          </cell>
          <cell r="P155" t="str">
            <v>E</v>
          </cell>
          <cell r="Q155" t="str">
            <v>Senior Project Manager</v>
          </cell>
          <cell r="R155">
            <v>101351.71904000001</v>
          </cell>
          <cell r="S155">
            <v>105405.10656000001</v>
          </cell>
          <cell r="T155">
            <v>109620.28896000001</v>
          </cell>
          <cell r="U155">
            <v>114005.78176000001</v>
          </cell>
          <cell r="V155">
            <v>118565.84272000002</v>
          </cell>
          <cell r="W155"/>
          <cell r="X155"/>
        </row>
        <row r="156">
          <cell r="O156" t="str">
            <v>09155C</v>
          </cell>
          <cell r="P156" t="str">
            <v>E</v>
          </cell>
          <cell r="Q156" t="str">
            <v>Senior Transportation Planner</v>
          </cell>
          <cell r="R156">
            <v>90349.667200000011</v>
          </cell>
          <cell r="S156">
            <v>93962.376560000019</v>
          </cell>
          <cell r="T156">
            <v>97721.978640000016</v>
          </cell>
          <cell r="U156">
            <v>101630.60232000001</v>
          </cell>
          <cell r="V156">
            <v>105696.76312</v>
          </cell>
          <cell r="W156"/>
          <cell r="X156"/>
        </row>
        <row r="157">
          <cell r="O157" t="str">
            <v>09201C</v>
          </cell>
          <cell r="P157" t="str">
            <v>N</v>
          </cell>
          <cell r="Q157" t="str">
            <v>Shift Supervisor, 311 Call Center</v>
          </cell>
          <cell r="R157">
            <v>32.004845000000003</v>
          </cell>
          <cell r="S157">
            <v>33.607646000000003</v>
          </cell>
          <cell r="T157">
            <v>35.790771500000005</v>
          </cell>
          <cell r="U157">
            <v>36.372119500000004</v>
          </cell>
          <cell r="V157">
            <v>37.391525500000007</v>
          </cell>
          <cell r="W157">
            <v>38.455965500000005</v>
          </cell>
          <cell r="X157"/>
        </row>
        <row r="158">
          <cell r="O158" t="str">
            <v>09810C</v>
          </cell>
          <cell r="P158" t="str">
            <v>E</v>
          </cell>
          <cell r="Q158" t="str">
            <v>Supervisor Administrative Services</v>
          </cell>
          <cell r="R158">
            <v>72450.044160000005</v>
          </cell>
          <cell r="S158">
            <v>76073.397920000003</v>
          </cell>
          <cell r="T158">
            <v>79875.577600000019</v>
          </cell>
          <cell r="U158">
            <v>83871.485360000006</v>
          </cell>
          <cell r="V158">
            <v>86219.64</v>
          </cell>
          <cell r="W158">
            <v>88633.78992000001</v>
          </cell>
          <cell r="X158">
            <v>91160.770480000007</v>
          </cell>
        </row>
        <row r="159">
          <cell r="O159" t="str">
            <v>09926C</v>
          </cell>
          <cell r="P159" t="str">
            <v>E</v>
          </cell>
          <cell r="Q159" t="str">
            <v>Supervisor CPED Project Coordination</v>
          </cell>
          <cell r="R159">
            <v>87718.371520000015</v>
          </cell>
          <cell r="S159">
            <v>91226.765760000009</v>
          </cell>
          <cell r="T159">
            <v>94877.794960000014</v>
          </cell>
          <cell r="U159">
            <v>98671.45912</v>
          </cell>
          <cell r="V159">
            <v>102618.40264000001</v>
          </cell>
          <cell r="W159">
            <v>106722.88328000001</v>
          </cell>
          <cell r="X159"/>
        </row>
        <row r="160">
          <cell r="O160" t="str">
            <v>10074C</v>
          </cell>
          <cell r="P160" t="str">
            <v>E</v>
          </cell>
          <cell r="Q160" t="str">
            <v>Supervisor Criminal Legal Support Services</v>
          </cell>
          <cell r="R160">
            <v>64098.447920000006</v>
          </cell>
          <cell r="S160">
            <v>67470.593840000001</v>
          </cell>
          <cell r="T160">
            <v>71021.565680000014</v>
          </cell>
          <cell r="U160">
            <v>74759.878960000002</v>
          </cell>
          <cell r="V160">
            <v>76852.567999999999</v>
          </cell>
          <cell r="W160">
            <v>79004.865680000017</v>
          </cell>
          <cell r="X160">
            <v>81257.220720000012</v>
          </cell>
        </row>
        <row r="161">
          <cell r="O161" t="str">
            <v>52918C</v>
          </cell>
          <cell r="P161" t="str">
            <v>E</v>
          </cell>
          <cell r="Q161" t="str">
            <v>Supervisor Data Practices Compliance</v>
          </cell>
          <cell r="R161">
            <v>78928.22600000001</v>
          </cell>
          <cell r="S161">
            <v>83081.670880000005</v>
          </cell>
          <cell r="T161">
            <v>87454.390400000004</v>
          </cell>
          <cell r="U161">
            <v>92057.028960000011</v>
          </cell>
          <cell r="V161">
            <v>94632.973760000008</v>
          </cell>
          <cell r="W161">
            <v>97285.558239999998</v>
          </cell>
          <cell r="X161">
            <v>100057.36</v>
          </cell>
        </row>
        <row r="162">
          <cell r="O162" t="str">
            <v>09924C</v>
          </cell>
          <cell r="P162" t="str">
            <v>E</v>
          </cell>
          <cell r="Q162" t="str">
            <v>Supervisor Document Solution Center</v>
          </cell>
          <cell r="R162">
            <v>57779.932080000006</v>
          </cell>
          <cell r="S162">
            <v>59512.840400000008</v>
          </cell>
          <cell r="T162">
            <v>61298.970720000005</v>
          </cell>
          <cell r="U162">
            <v>63138.323040000003</v>
          </cell>
          <cell r="V162">
            <v>65030.89736000001</v>
          </cell>
          <cell r="W162">
            <v>66983.080320000008</v>
          </cell>
          <cell r="X162">
            <v>68992.743040000001</v>
          </cell>
        </row>
        <row r="163">
          <cell r="O163" t="str">
            <v>52915C</v>
          </cell>
          <cell r="P163" t="str">
            <v>E</v>
          </cell>
          <cell r="Q163" t="str">
            <v>Supervisor Election Administration</v>
          </cell>
          <cell r="R163">
            <v>76722.706319999998</v>
          </cell>
          <cell r="S163">
            <v>81855.436000000002</v>
          </cell>
          <cell r="T163">
            <v>84148.239760000011</v>
          </cell>
          <cell r="U163">
            <v>86504.909920000006</v>
          </cell>
          <cell r="V163">
            <v>88970.152960000007</v>
          </cell>
          <cell r="W163"/>
          <cell r="X163"/>
        </row>
        <row r="164">
          <cell r="O164" t="str">
            <v>09986C</v>
          </cell>
          <cell r="P164" t="str">
            <v>E</v>
          </cell>
          <cell r="Q164" t="str">
            <v>Supervisor Emergency Management Operators</v>
          </cell>
          <cell r="R164">
            <v>93702.653200000001</v>
          </cell>
          <cell r="S164">
            <v>98929.053600000014</v>
          </cell>
          <cell r="T164">
            <v>105711.66528</v>
          </cell>
          <cell r="U164">
            <v>108670.80848000001</v>
          </cell>
          <cell r="V164">
            <v>111712.978</v>
          </cell>
          <cell r="W164">
            <v>114899.91136</v>
          </cell>
          <cell r="X164"/>
        </row>
        <row r="165">
          <cell r="O165" t="str">
            <v>10077C</v>
          </cell>
          <cell r="P165" t="str">
            <v>E</v>
          </cell>
          <cell r="Q165" t="str">
            <v>Supervisor IT Deskside Services</v>
          </cell>
          <cell r="R165">
            <v>79639.271920000014</v>
          </cell>
          <cell r="S165">
            <v>82824.076400000005</v>
          </cell>
          <cell r="T165">
            <v>86138.742560000013</v>
          </cell>
          <cell r="U165">
            <v>89583.270399999994</v>
          </cell>
          <cell r="V165">
            <v>93166.175440000006</v>
          </cell>
          <cell r="W165"/>
          <cell r="X165"/>
        </row>
        <row r="166">
          <cell r="O166" t="str">
            <v>10078C</v>
          </cell>
          <cell r="P166" t="str">
            <v>E</v>
          </cell>
          <cell r="Q166" t="str">
            <v xml:space="preserve">Supervisor IT Service Desk </v>
          </cell>
          <cell r="R166">
            <v>79639.271920000014</v>
          </cell>
          <cell r="S166">
            <v>82824.076400000005</v>
          </cell>
          <cell r="T166">
            <v>86138.742560000013</v>
          </cell>
          <cell r="U166">
            <v>89583.270399999994</v>
          </cell>
          <cell r="V166">
            <v>93166.175440000006</v>
          </cell>
          <cell r="W166"/>
          <cell r="X166"/>
        </row>
        <row r="167">
          <cell r="O167" t="str">
            <v>10153C</v>
          </cell>
          <cell r="P167" t="str">
            <v>N</v>
          </cell>
          <cell r="Q167" t="str">
            <v xml:space="preserve">Supervisor Payroll/Accounting </v>
          </cell>
          <cell r="R167">
            <v>34.946384000000002</v>
          </cell>
          <cell r="S167">
            <v>35.925873500000002</v>
          </cell>
          <cell r="T167">
            <v>36.931974000000004</v>
          </cell>
          <cell r="U167">
            <v>37.9831085</v>
          </cell>
          <cell r="V167">
            <v>38.764039000000004</v>
          </cell>
          <cell r="W167"/>
          <cell r="X167"/>
        </row>
        <row r="168">
          <cell r="O168" t="str">
            <v>10170C</v>
          </cell>
          <cell r="P168" t="str">
            <v>E</v>
          </cell>
          <cell r="Q168" t="str">
            <v>Supervisor Plans Review</v>
          </cell>
          <cell r="R168">
            <v>93702.653200000001</v>
          </cell>
          <cell r="S168">
            <v>98929.053600000014</v>
          </cell>
          <cell r="T168">
            <v>105711.66528</v>
          </cell>
          <cell r="U168">
            <v>108670.80848000001</v>
          </cell>
          <cell r="V168">
            <v>111712.978</v>
          </cell>
          <cell r="W168">
            <v>114899.91136</v>
          </cell>
          <cell r="X168"/>
        </row>
        <row r="169">
          <cell r="O169" t="str">
            <v>10195C</v>
          </cell>
          <cell r="P169" t="str">
            <v>E</v>
          </cell>
          <cell r="Q169" t="str">
            <v xml:space="preserve">Supervisor Police Support Services </v>
          </cell>
          <cell r="R169">
            <v>64098.447920000006</v>
          </cell>
          <cell r="S169">
            <v>67470.593840000001</v>
          </cell>
          <cell r="T169">
            <v>71021.565680000014</v>
          </cell>
          <cell r="U169">
            <v>74759.878960000002</v>
          </cell>
          <cell r="V169">
            <v>76852.567999999999</v>
          </cell>
          <cell r="W169">
            <v>79004.865680000017</v>
          </cell>
          <cell r="X169">
            <v>81257.220720000012</v>
          </cell>
        </row>
        <row r="170">
          <cell r="O170" t="str">
            <v>10207C</v>
          </cell>
          <cell r="P170" t="str">
            <v>E</v>
          </cell>
          <cell r="Q170" t="str">
            <v>Supervisor Property &amp; Evidence</v>
          </cell>
          <cell r="R170">
            <v>65991.022240000006</v>
          </cell>
          <cell r="S170">
            <v>69580.313920000001</v>
          </cell>
          <cell r="T170">
            <v>74323.458560000014</v>
          </cell>
          <cell r="U170">
            <v>81282.76728</v>
          </cell>
          <cell r="V170">
            <v>83558.540000000008</v>
          </cell>
          <cell r="W170">
            <v>85898.179120000001</v>
          </cell>
          <cell r="X170">
            <v>88346.39112</v>
          </cell>
        </row>
        <row r="171">
          <cell r="O171" t="str">
            <v>10291C</v>
          </cell>
          <cell r="P171" t="str">
            <v>E</v>
          </cell>
          <cell r="Q171" t="str">
            <v xml:space="preserve">Supervisor Space Planning  </v>
          </cell>
          <cell r="R171">
            <v>75877.540960000013</v>
          </cell>
          <cell r="S171">
            <v>79654.174080000012</v>
          </cell>
          <cell r="T171">
            <v>83645.824080000006</v>
          </cell>
          <cell r="U171">
            <v>89055.30816</v>
          </cell>
          <cell r="V171">
            <v>91548.226640000008</v>
          </cell>
          <cell r="W171">
            <v>94113.527040000001</v>
          </cell>
          <cell r="X171">
            <v>96795.915840000016</v>
          </cell>
        </row>
        <row r="172">
          <cell r="O172" t="str">
            <v>10335C</v>
          </cell>
          <cell r="P172" t="str">
            <v>E</v>
          </cell>
          <cell r="Q172" t="str">
            <v>Supervisor Transportation Planner</v>
          </cell>
          <cell r="R172">
            <v>93702.653200000001</v>
          </cell>
          <cell r="S172">
            <v>98929.053600000014</v>
          </cell>
          <cell r="T172">
            <v>105711.66528</v>
          </cell>
          <cell r="U172">
            <v>108670.80848000001</v>
          </cell>
          <cell r="V172">
            <v>111712.978</v>
          </cell>
          <cell r="W172">
            <v>114899.91136</v>
          </cell>
          <cell r="X172"/>
        </row>
        <row r="173">
          <cell r="O173" t="str">
            <v>10350C</v>
          </cell>
          <cell r="P173" t="str">
            <v>E</v>
          </cell>
          <cell r="Q173" t="str">
            <v>Supervisor Treasury Division</v>
          </cell>
          <cell r="R173">
            <v>58729.412560000004</v>
          </cell>
          <cell r="S173">
            <v>60489.996320000006</v>
          </cell>
          <cell r="T173">
            <v>62305.930960000005</v>
          </cell>
          <cell r="U173">
            <v>64175.087600000006</v>
          </cell>
          <cell r="V173">
            <v>66099.595119999998</v>
          </cell>
          <cell r="W173">
            <v>68081.582399999999</v>
          </cell>
          <cell r="X173">
            <v>70125.307199999996</v>
          </cell>
        </row>
        <row r="174">
          <cell r="O174" t="str">
            <v>10633C</v>
          </cell>
          <cell r="P174" t="str">
            <v>E</v>
          </cell>
          <cell r="Q174" t="str">
            <v>Training Development Supervisor</v>
          </cell>
          <cell r="R174">
            <v>68952.294320000001</v>
          </cell>
          <cell r="S174">
            <v>72582.034720000011</v>
          </cell>
          <cell r="T174">
            <v>76401.245439999999</v>
          </cell>
          <cell r="U174">
            <v>80422.699760000003</v>
          </cell>
          <cell r="V174">
            <v>82675.054800000013</v>
          </cell>
          <cell r="W174">
            <v>84989.147360000003</v>
          </cell>
          <cell r="X174">
            <v>87411.812800000014</v>
          </cell>
        </row>
        <row r="175">
          <cell r="O175" t="str">
            <v>52923C</v>
          </cell>
          <cell r="P175" t="str">
            <v>N</v>
          </cell>
          <cell r="Q175" t="str">
            <v>Truck Operator</v>
          </cell>
          <cell r="R175">
            <v>27.077716000000002</v>
          </cell>
          <cell r="S175"/>
          <cell r="T175"/>
          <cell r="U175"/>
          <cell r="V175"/>
          <cell r="W175"/>
          <cell r="X175"/>
        </row>
        <row r="176">
          <cell r="O176" t="str">
            <v>10857C</v>
          </cell>
          <cell r="P176" t="str">
            <v>E</v>
          </cell>
          <cell r="Q176" t="str">
            <v>Water Business Enterprise System Manager</v>
          </cell>
          <cell r="R176">
            <v>82174.768000000011</v>
          </cell>
          <cell r="S176">
            <v>86500.652159999998</v>
          </cell>
          <cell r="T176">
            <v>91052.197600000014</v>
          </cell>
          <cell r="U176">
            <v>97242.980640000009</v>
          </cell>
          <cell r="V176">
            <v>99967.947040000014</v>
          </cell>
          <cell r="W176">
            <v>102767.42424000001</v>
          </cell>
          <cell r="X176">
            <v>105696.76312</v>
          </cell>
        </row>
      </sheetData>
      <sheetData sheetId="2">
        <row r="7">
          <cell r="P7" t="str">
            <v>Job Code</v>
          </cell>
          <cell r="Q7" t="str">
            <v>Job Title</v>
          </cell>
          <cell r="R7" t="str">
            <v>Sal Grade</v>
          </cell>
          <cell r="S7" t="str">
            <v>Step 1</v>
          </cell>
          <cell r="T7" t="str">
            <v>Step 2</v>
          </cell>
          <cell r="U7" t="str">
            <v>Step 3</v>
          </cell>
          <cell r="V7" t="str">
            <v>Step 4</v>
          </cell>
          <cell r="W7" t="str">
            <v>Step 5</v>
          </cell>
          <cell r="X7" t="str">
            <v>Step 6</v>
          </cell>
          <cell r="Y7" t="str">
            <v>Step 7</v>
          </cell>
        </row>
        <row r="8">
          <cell r="P8" t="str">
            <v>00001C</v>
          </cell>
          <cell r="Q8" t="str">
            <v>311 Operations Manager</v>
          </cell>
          <cell r="R8" t="str">
            <v>83</v>
          </cell>
          <cell r="S8">
            <v>78928.22600000001</v>
          </cell>
          <cell r="T8">
            <v>83081.670880000005</v>
          </cell>
          <cell r="U8">
            <v>87454.390400000004</v>
          </cell>
          <cell r="V8">
            <v>92057.028960000011</v>
          </cell>
          <cell r="W8">
            <v>94632.973760000008</v>
          </cell>
          <cell r="X8">
            <v>97285.558239999998</v>
          </cell>
          <cell r="Y8">
            <v>100057.36</v>
          </cell>
        </row>
        <row r="9">
          <cell r="P9" t="str">
            <v>00017C</v>
          </cell>
          <cell r="Q9" t="str">
            <v xml:space="preserve">911 Operations Manager </v>
          </cell>
          <cell r="R9" t="str">
            <v>83</v>
          </cell>
          <cell r="S9">
            <v>78928.22600000001</v>
          </cell>
          <cell r="T9">
            <v>83081.670880000005</v>
          </cell>
          <cell r="U9">
            <v>87454.390400000004</v>
          </cell>
          <cell r="V9">
            <v>92057.028960000011</v>
          </cell>
          <cell r="W9">
            <v>94632.973760000008</v>
          </cell>
          <cell r="X9">
            <v>97285.558239999998</v>
          </cell>
          <cell r="Y9">
            <v>100057.36</v>
          </cell>
        </row>
        <row r="10">
          <cell r="P10" t="str">
            <v>09800C</v>
          </cell>
          <cell r="Q10" t="str">
            <v>Account Maintenance Supervisor</v>
          </cell>
          <cell r="R10" t="str">
            <v>13</v>
          </cell>
          <cell r="S10">
            <v>26.564942500000001</v>
          </cell>
          <cell r="T10">
            <v>27.964067</v>
          </cell>
          <cell r="U10">
            <v>29.435860000000005</v>
          </cell>
          <cell r="V10">
            <v>30.985439000000003</v>
          </cell>
          <cell r="W10">
            <v>31.853367000000002</v>
          </cell>
          <cell r="X10">
            <v>32.744835500000001</v>
          </cell>
          <cell r="Y10">
            <v>33.678267500000004</v>
          </cell>
        </row>
        <row r="11">
          <cell r="P11" t="str">
            <v>00221C</v>
          </cell>
          <cell r="Q11" t="str">
            <v>Accountant Il  (Supervisory)</v>
          </cell>
          <cell r="R11" t="str">
            <v>86</v>
          </cell>
          <cell r="S11">
            <v>70327.550800000012</v>
          </cell>
          <cell r="T11">
            <v>74027.544240000003</v>
          </cell>
          <cell r="U11">
            <v>77923.394640000013</v>
          </cell>
          <cell r="V11">
            <v>82025.746400000004</v>
          </cell>
          <cell r="W11">
            <v>84322.807920000007</v>
          </cell>
          <cell r="X11">
            <v>86683.735840000008</v>
          </cell>
          <cell r="Y11">
            <v>89155.365520000007</v>
          </cell>
        </row>
        <row r="12">
          <cell r="P12" t="str">
            <v>00351C</v>
          </cell>
          <cell r="Q12" t="str">
            <v>Administrative Analyst II Supervisory</v>
          </cell>
          <cell r="R12" t="str">
            <v>99</v>
          </cell>
          <cell r="S12">
            <v>64466.744160000002</v>
          </cell>
          <cell r="T12">
            <v>67046.946720000007</v>
          </cell>
          <cell r="U12">
            <v>69727.206640000004</v>
          </cell>
          <cell r="V12">
            <v>72516.039439999993</v>
          </cell>
          <cell r="W12">
            <v>75417.702880000012</v>
          </cell>
          <cell r="X12">
            <v>78434.325840000005</v>
          </cell>
          <cell r="Y12">
            <v>81570.16608000001</v>
          </cell>
        </row>
        <row r="13">
          <cell r="P13" t="str">
            <v>00361C</v>
          </cell>
          <cell r="Q13" t="str">
            <v>Administrative Assistant to Police Administration</v>
          </cell>
          <cell r="R13" t="str">
            <v>98</v>
          </cell>
          <cell r="S13">
            <v>28.513686500000006</v>
          </cell>
          <cell r="T13">
            <v>29.653865500000002</v>
          </cell>
          <cell r="U13">
            <v>30.840102000000005</v>
          </cell>
          <cell r="V13">
            <v>32.074443000000002</v>
          </cell>
          <cell r="W13">
            <v>33.356888500000004</v>
          </cell>
          <cell r="X13">
            <v>34.691532500000008</v>
          </cell>
        </row>
        <row r="14">
          <cell r="P14" t="str">
            <v>00469C</v>
          </cell>
          <cell r="Q14" t="str">
            <v>Aide to the Finance Officer</v>
          </cell>
          <cell r="R14" t="str">
            <v>21</v>
          </cell>
          <cell r="S14">
            <v>63165.998480000002</v>
          </cell>
          <cell r="T14">
            <v>66555.175440000006</v>
          </cell>
          <cell r="U14">
            <v>70086.987359999999</v>
          </cell>
          <cell r="V14">
            <v>75049.406640000016</v>
          </cell>
          <cell r="W14">
            <v>77150.611199999999</v>
          </cell>
          <cell r="X14">
            <v>79311.424400000004</v>
          </cell>
          <cell r="Y14">
            <v>81572.294960000014</v>
          </cell>
        </row>
        <row r="15">
          <cell r="P15" t="str">
            <v>00590C</v>
          </cell>
          <cell r="Q15" t="str">
            <v>Assistant Building Official</v>
          </cell>
          <cell r="R15" t="str">
            <v>105</v>
          </cell>
          <cell r="S15">
            <v>101351.71904000001</v>
          </cell>
          <cell r="T15">
            <v>105405.10656000001</v>
          </cell>
          <cell r="U15">
            <v>109620.28896000001</v>
          </cell>
          <cell r="V15">
            <v>114005.78176000001</v>
          </cell>
          <cell r="W15">
            <v>118565.84272000002</v>
          </cell>
        </row>
        <row r="16">
          <cell r="P16" t="str">
            <v>00637C</v>
          </cell>
          <cell r="Q16" t="str">
            <v>Assistant City Attorney II HR/LR</v>
          </cell>
          <cell r="R16" t="str">
            <v>59</v>
          </cell>
          <cell r="S16">
            <v>107891.6384</v>
          </cell>
          <cell r="T16">
            <v>113777.99160000001</v>
          </cell>
          <cell r="U16">
            <v>119879.36168000002</v>
          </cell>
          <cell r="V16">
            <v>124064.73976000001</v>
          </cell>
          <cell r="W16">
            <v>127536.94304000001</v>
          </cell>
          <cell r="X16">
            <v>131107.0748</v>
          </cell>
          <cell r="Y16">
            <v>134845.38808</v>
          </cell>
        </row>
        <row r="17">
          <cell r="P17" t="str">
            <v>00965C</v>
          </cell>
          <cell r="Q17" t="str">
            <v>Assistant Supervisor Police Record Services</v>
          </cell>
          <cell r="R17" t="str">
            <v>13</v>
          </cell>
          <cell r="S17">
            <v>26.564942500000001</v>
          </cell>
          <cell r="T17">
            <v>27.964067</v>
          </cell>
          <cell r="U17">
            <v>29.435860000000005</v>
          </cell>
          <cell r="V17">
            <v>30.985439000000003</v>
          </cell>
          <cell r="W17">
            <v>31.853367000000002</v>
          </cell>
          <cell r="X17">
            <v>32.744835500000001</v>
          </cell>
          <cell r="Y17">
            <v>33.678267500000004</v>
          </cell>
        </row>
        <row r="18">
          <cell r="P18" t="str">
            <v>52933C</v>
          </cell>
          <cell r="Q18" t="str">
            <v>Budget and Evaluation Analyst</v>
          </cell>
          <cell r="R18" t="str">
            <v>086</v>
          </cell>
          <cell r="S18">
            <v>70327.755499999999</v>
          </cell>
          <cell r="T18">
            <v>74027.707999999999</v>
          </cell>
          <cell r="U18">
            <v>77923.149000000005</v>
          </cell>
          <cell r="V18">
            <v>82025.337</v>
          </cell>
          <cell r="W18">
            <v>84323.094500000007</v>
          </cell>
          <cell r="X18">
            <v>86683.285500000013</v>
          </cell>
          <cell r="Y18">
            <v>89155.038</v>
          </cell>
        </row>
        <row r="19">
          <cell r="P19" t="str">
            <v>01449C</v>
          </cell>
          <cell r="Q19" t="str">
            <v xml:space="preserve">Building Official </v>
          </cell>
          <cell r="R19" t="str">
            <v>106</v>
          </cell>
          <cell r="S19">
            <v>111670.4004</v>
          </cell>
          <cell r="T19">
            <v>116136.79064000002</v>
          </cell>
          <cell r="U19">
            <v>120782.00680000002</v>
          </cell>
          <cell r="V19">
            <v>125612.43552000001</v>
          </cell>
          <cell r="W19">
            <v>130636.59232000001</v>
          </cell>
        </row>
        <row r="20">
          <cell r="P20" t="str">
            <v>01457C</v>
          </cell>
          <cell r="Q20" t="str">
            <v>Business Application Manager - Supervisory</v>
          </cell>
          <cell r="R20" t="str">
            <v>085</v>
          </cell>
          <cell r="S20">
            <v>74551.248720000003</v>
          </cell>
          <cell r="T20">
            <v>78472.645680000016</v>
          </cell>
          <cell r="U20">
            <v>82613.317280000003</v>
          </cell>
          <cell r="V20">
            <v>91484.360240000009</v>
          </cell>
          <cell r="W20">
            <v>94045.402880000009</v>
          </cell>
          <cell r="X20">
            <v>96678.827439999994</v>
          </cell>
          <cell r="Y20">
            <v>99433.598160000009</v>
          </cell>
        </row>
        <row r="21">
          <cell r="P21" t="str">
            <v>01545C</v>
          </cell>
          <cell r="Q21" t="str">
            <v>Cash Manager</v>
          </cell>
          <cell r="R21" t="str">
            <v>34D</v>
          </cell>
          <cell r="S21">
            <v>74466.093520000009</v>
          </cell>
          <cell r="T21">
            <v>78310.850800000015</v>
          </cell>
          <cell r="U21">
            <v>82302.500800000009</v>
          </cell>
          <cell r="V21">
            <v>87873.779760000005</v>
          </cell>
          <cell r="W21">
            <v>90334.765040000013</v>
          </cell>
          <cell r="X21">
            <v>92863.874479999999</v>
          </cell>
          <cell r="Y21">
            <v>95512.20120000001</v>
          </cell>
        </row>
        <row r="22">
          <cell r="P22" t="str">
            <v>01556C</v>
          </cell>
          <cell r="Q22" t="str">
            <v xml:space="preserve">Cashier - Ticket Sales </v>
          </cell>
          <cell r="R22" t="str">
            <v>03</v>
          </cell>
          <cell r="S22">
            <v>16.195864</v>
          </cell>
          <cell r="T22">
            <v>16.648250999999998</v>
          </cell>
          <cell r="U22">
            <v>17.114967000000004</v>
          </cell>
          <cell r="V22">
            <v>17.601129499999999</v>
          </cell>
        </row>
        <row r="23">
          <cell r="P23" t="str">
            <v>08703C</v>
          </cell>
          <cell r="Q23" t="str">
            <v xml:space="preserve">City Records Manager </v>
          </cell>
          <cell r="R23" t="str">
            <v>85</v>
          </cell>
          <cell r="S23">
            <v>74551.248720000003</v>
          </cell>
          <cell r="T23">
            <v>78472.645680000016</v>
          </cell>
          <cell r="U23">
            <v>82613.317280000003</v>
          </cell>
          <cell r="V23">
            <v>91484.360240000009</v>
          </cell>
          <cell r="W23">
            <v>94045.402880000009</v>
          </cell>
          <cell r="X23">
            <v>96678.827439999994</v>
          </cell>
          <cell r="Y23">
            <v>99433.598160000009</v>
          </cell>
        </row>
        <row r="24">
          <cell r="P24" t="str">
            <v>59403C</v>
          </cell>
          <cell r="Q24" t="str">
            <v>Civil Paralegal Program Supervisor</v>
          </cell>
          <cell r="R24" t="str">
            <v>25</v>
          </cell>
          <cell r="S24">
            <v>68177</v>
          </cell>
          <cell r="T24">
            <v>71771</v>
          </cell>
          <cell r="U24">
            <v>76063</v>
          </cell>
          <cell r="V24">
            <v>80357</v>
          </cell>
          <cell r="W24">
            <v>82607</v>
          </cell>
          <cell r="X24">
            <v>84921</v>
          </cell>
          <cell r="Y24">
            <v>87342</v>
          </cell>
        </row>
        <row r="25">
          <cell r="P25" t="str">
            <v>52810C</v>
          </cell>
          <cell r="Q25" t="str">
            <v xml:space="preserve">Construction Management Coordinator </v>
          </cell>
          <cell r="R25" t="str">
            <v>33</v>
          </cell>
          <cell r="S25">
            <v>77044.167199999996</v>
          </cell>
          <cell r="T25">
            <v>80895.311119999998</v>
          </cell>
          <cell r="U25">
            <v>84942.312000000005</v>
          </cell>
          <cell r="V25">
            <v>91222.508000000002</v>
          </cell>
          <cell r="W25">
            <v>93777.164000000004</v>
          </cell>
          <cell r="X25">
            <v>96448.9084</v>
          </cell>
        </row>
        <row r="26">
          <cell r="P26" t="str">
            <v>02618C</v>
          </cell>
          <cell r="Q26" t="str">
            <v>Construction Management Coordinator - PW</v>
          </cell>
          <cell r="R26" t="str">
            <v>33</v>
          </cell>
          <cell r="S26">
            <v>77044.167199999996</v>
          </cell>
          <cell r="T26">
            <v>80895.311119999998</v>
          </cell>
          <cell r="U26">
            <v>84942.312000000005</v>
          </cell>
          <cell r="V26">
            <v>91222.508000000002</v>
          </cell>
          <cell r="W26">
            <v>93777.164000000004</v>
          </cell>
          <cell r="X26">
            <v>96448.9084</v>
          </cell>
        </row>
        <row r="27">
          <cell r="P27" t="str">
            <v>02625C</v>
          </cell>
          <cell r="Q27" t="str">
            <v>Contract Administrator</v>
          </cell>
          <cell r="R27" t="str">
            <v>34D</v>
          </cell>
          <cell r="S27">
            <v>74466.093520000009</v>
          </cell>
          <cell r="T27">
            <v>78310.850800000015</v>
          </cell>
          <cell r="U27">
            <v>82302.500800000009</v>
          </cell>
          <cell r="V27">
            <v>87873.779760000005</v>
          </cell>
          <cell r="W27">
            <v>90334.765040000013</v>
          </cell>
          <cell r="X27">
            <v>92863.874479999999</v>
          </cell>
          <cell r="Y27">
            <v>95512.20120000001</v>
          </cell>
        </row>
        <row r="28">
          <cell r="P28" t="str">
            <v>02672C</v>
          </cell>
          <cell r="Q28" t="str">
            <v>Coordinator Legal Processes</v>
          </cell>
          <cell r="R28" t="str">
            <v>25</v>
          </cell>
          <cell r="S28">
            <v>68177.382000000012</v>
          </cell>
          <cell r="T28">
            <v>71770.93144</v>
          </cell>
          <cell r="U28">
            <v>76062.753520000013</v>
          </cell>
          <cell r="V28">
            <v>80356.70448</v>
          </cell>
          <cell r="W28">
            <v>82606.930640000006</v>
          </cell>
          <cell r="X28">
            <v>84921.023200000011</v>
          </cell>
          <cell r="Y28">
            <v>87341.559760000004</v>
          </cell>
        </row>
        <row r="29">
          <cell r="P29" t="str">
            <v>01333C</v>
          </cell>
          <cell r="Q29" t="str">
            <v>CPED Interagency Coordinator</v>
          </cell>
          <cell r="R29" t="str">
            <v>65</v>
          </cell>
          <cell r="S29">
            <v>70512.763359999997</v>
          </cell>
          <cell r="T29">
            <v>74057.348560000013</v>
          </cell>
          <cell r="U29">
            <v>78057.514080000008</v>
          </cell>
          <cell r="V29">
            <v>84578.273520000017</v>
          </cell>
          <cell r="W29">
            <v>86947.716960000005</v>
          </cell>
          <cell r="X29">
            <v>91501.391279999996</v>
          </cell>
          <cell r="Y29">
            <v>96749.080480000004</v>
          </cell>
        </row>
        <row r="30">
          <cell r="P30" t="str">
            <v>09930C</v>
          </cell>
          <cell r="Q30" t="str">
            <v>Customer Services Supervisor</v>
          </cell>
          <cell r="R30" t="str">
            <v>13</v>
          </cell>
          <cell r="S30">
            <v>26.564942500000001</v>
          </cell>
          <cell r="T30">
            <v>27.964067</v>
          </cell>
          <cell r="U30">
            <v>29.435860000000005</v>
          </cell>
          <cell r="V30">
            <v>30.985439000000003</v>
          </cell>
          <cell r="W30">
            <v>31.853367000000002</v>
          </cell>
          <cell r="X30">
            <v>32.744835500000001</v>
          </cell>
          <cell r="Y30">
            <v>33.678267500000004</v>
          </cell>
        </row>
        <row r="31">
          <cell r="P31" t="str">
            <v>03016C</v>
          </cell>
          <cell r="Q31" t="str">
            <v>Deputy Controller</v>
          </cell>
          <cell r="R31" t="str">
            <v>044</v>
          </cell>
          <cell r="S31">
            <v>93702.653200000001</v>
          </cell>
          <cell r="T31">
            <v>98929.053600000014</v>
          </cell>
          <cell r="U31">
            <v>105711.66528</v>
          </cell>
          <cell r="V31">
            <v>108670.80848000001</v>
          </cell>
          <cell r="W31">
            <v>111712.978</v>
          </cell>
          <cell r="X31">
            <v>114899.91136</v>
          </cell>
          <cell r="Y31">
            <v>0</v>
          </cell>
        </row>
        <row r="32">
          <cell r="P32" t="str">
            <v>03057C</v>
          </cell>
          <cell r="Q32" t="str">
            <v>Development Coordinator III</v>
          </cell>
          <cell r="R32" t="str">
            <v>34D</v>
          </cell>
          <cell r="S32">
            <v>74466.093520000009</v>
          </cell>
          <cell r="T32">
            <v>78310.850800000015</v>
          </cell>
          <cell r="U32">
            <v>82302.500800000009</v>
          </cell>
          <cell r="V32">
            <v>87873.779760000005</v>
          </cell>
          <cell r="W32">
            <v>90334.765040000013</v>
          </cell>
          <cell r="X32">
            <v>92863.874479999999</v>
          </cell>
          <cell r="Y32">
            <v>95512.20120000001</v>
          </cell>
        </row>
        <row r="33">
          <cell r="P33" t="str">
            <v>03800C</v>
          </cell>
          <cell r="Q33" t="str">
            <v>Election Helper</v>
          </cell>
          <cell r="R33" t="str">
            <v>05</v>
          </cell>
          <cell r="S33">
            <v>16.396470000000001</v>
          </cell>
          <cell r="T33">
            <v>16.864209500000001</v>
          </cell>
        </row>
        <row r="34">
          <cell r="P34" t="str">
            <v>03951C</v>
          </cell>
          <cell r="Q34" t="str">
            <v>Emergency Management Planning Administrative Supervisor</v>
          </cell>
          <cell r="R34" t="str">
            <v>41C</v>
          </cell>
          <cell r="S34">
            <v>82174.768000000011</v>
          </cell>
          <cell r="T34">
            <v>86500.652159999998</v>
          </cell>
          <cell r="U34">
            <v>91052.197600000014</v>
          </cell>
          <cell r="V34">
            <v>97242.980640000009</v>
          </cell>
          <cell r="W34">
            <v>99967.947040000014</v>
          </cell>
          <cell r="X34">
            <v>102767.42424000001</v>
          </cell>
        </row>
        <row r="35">
          <cell r="P35" t="str">
            <v>04066C</v>
          </cell>
          <cell r="Q35" t="str">
            <v>Engineering Applications Manager</v>
          </cell>
          <cell r="R35" t="str">
            <v>83</v>
          </cell>
          <cell r="S35">
            <v>78928.22600000001</v>
          </cell>
          <cell r="T35">
            <v>83081.670880000005</v>
          </cell>
          <cell r="U35">
            <v>87454.390400000004</v>
          </cell>
          <cell r="V35">
            <v>92057.028960000011</v>
          </cell>
          <cell r="W35">
            <v>94632.973760000008</v>
          </cell>
          <cell r="X35">
            <v>97285.558239999998</v>
          </cell>
          <cell r="Y35">
            <v>100057.36</v>
          </cell>
        </row>
        <row r="36">
          <cell r="P36" t="str">
            <v>04103C</v>
          </cell>
          <cell r="Q36" t="str">
            <v>Enterprise Contract Adminstrator</v>
          </cell>
          <cell r="R36" t="str">
            <v>90</v>
          </cell>
          <cell r="S36">
            <v>78310.850800000015</v>
          </cell>
          <cell r="T36">
            <v>82302.500800000009</v>
          </cell>
          <cell r="U36">
            <v>87873.779760000005</v>
          </cell>
          <cell r="V36">
            <v>90334.765040000013</v>
          </cell>
          <cell r="W36">
            <v>92863.874479999999</v>
          </cell>
          <cell r="X36">
            <v>95512.20120000001</v>
          </cell>
          <cell r="Y36">
            <v>98200.976640000008</v>
          </cell>
        </row>
        <row r="37">
          <cell r="P37" t="str">
            <v>04112C</v>
          </cell>
          <cell r="Q37" t="str">
            <v>Enterprise Procurement Specialist</v>
          </cell>
          <cell r="R37" t="str">
            <v>34M</v>
          </cell>
          <cell r="S37">
            <v>75877.540960000013</v>
          </cell>
          <cell r="T37">
            <v>79654.174080000012</v>
          </cell>
          <cell r="U37">
            <v>83645.824080000006</v>
          </cell>
          <cell r="V37">
            <v>89055.30816</v>
          </cell>
          <cell r="W37">
            <v>91548.226640000008</v>
          </cell>
          <cell r="X37">
            <v>94113.527040000001</v>
          </cell>
          <cell r="Y37">
            <v>96795.915840000016</v>
          </cell>
        </row>
        <row r="38">
          <cell r="P38" t="str">
            <v>04245C</v>
          </cell>
          <cell r="Q38" t="str">
            <v xml:space="preserve">Executive Assistant to Police Chief </v>
          </cell>
          <cell r="R38" t="str">
            <v>099</v>
          </cell>
          <cell r="S38">
            <v>64466.744160000002</v>
          </cell>
          <cell r="T38">
            <v>67046.946720000007</v>
          </cell>
          <cell r="U38">
            <v>69727.206640000004</v>
          </cell>
          <cell r="V38">
            <v>72516.039439999993</v>
          </cell>
          <cell r="W38">
            <v>75417.702880000012</v>
          </cell>
          <cell r="X38">
            <v>78434.325840000005</v>
          </cell>
          <cell r="Y38">
            <v>81570.16608000001</v>
          </cell>
        </row>
        <row r="39">
          <cell r="P39" t="str">
            <v>03400C</v>
          </cell>
          <cell r="Q39" t="str">
            <v>Executive Manager Minneapolis Employment and Training Program</v>
          </cell>
          <cell r="R39" t="str">
            <v>63</v>
          </cell>
          <cell r="S39">
            <v>101351.71904000001</v>
          </cell>
          <cell r="T39">
            <v>105405.10656000001</v>
          </cell>
          <cell r="U39">
            <v>109620.28896000001</v>
          </cell>
          <cell r="V39">
            <v>114005.78176000001</v>
          </cell>
          <cell r="W39">
            <v>118565.84272000002</v>
          </cell>
        </row>
        <row r="40">
          <cell r="P40" t="str">
            <v>04239C</v>
          </cell>
          <cell r="Q40" t="str">
            <v>Executive Manager of Arts</v>
          </cell>
          <cell r="R40" t="str">
            <v>041</v>
          </cell>
          <cell r="S40">
            <v>82174.768000000011</v>
          </cell>
          <cell r="T40">
            <v>86500.652159999998</v>
          </cell>
          <cell r="U40">
            <v>91052.197600000014</v>
          </cell>
          <cell r="V40">
            <v>97242.980640000009</v>
          </cell>
          <cell r="W40">
            <v>99967.947040000014</v>
          </cell>
          <cell r="X40">
            <v>102767.42424000001</v>
          </cell>
          <cell r="Y40">
            <v>105696.76312</v>
          </cell>
        </row>
        <row r="41">
          <cell r="P41" t="str">
            <v>00463C</v>
          </cell>
          <cell r="Q41" t="str">
            <v>Executive Secrretary to City Coordinator</v>
          </cell>
          <cell r="R41" t="str">
            <v>21</v>
          </cell>
          <cell r="S41">
            <v>63165.998480000002</v>
          </cell>
          <cell r="T41">
            <v>66555.175440000006</v>
          </cell>
          <cell r="U41">
            <v>70086.987359999999</v>
          </cell>
          <cell r="V41">
            <v>75049.406640000016</v>
          </cell>
          <cell r="W41">
            <v>77150.611199999999</v>
          </cell>
          <cell r="X41">
            <v>79311.424400000004</v>
          </cell>
          <cell r="Y41">
            <v>81572.294960000014</v>
          </cell>
        </row>
        <row r="42">
          <cell r="P42" t="str">
            <v>04295C</v>
          </cell>
          <cell r="Q42" t="str">
            <v>Facility Manager</v>
          </cell>
          <cell r="R42" t="str">
            <v>63</v>
          </cell>
          <cell r="S42">
            <v>101679.56656000002</v>
          </cell>
          <cell r="T42">
            <v>105745.72736</v>
          </cell>
          <cell r="U42">
            <v>109975.81192000001</v>
          </cell>
          <cell r="V42">
            <v>114374.07800000001</v>
          </cell>
          <cell r="W42">
            <v>118951.17000000001</v>
          </cell>
        </row>
        <row r="43">
          <cell r="P43" t="str">
            <v>02230C</v>
          </cell>
          <cell r="Q43" t="str">
            <v xml:space="preserve">Guest Services Ambassador </v>
          </cell>
          <cell r="R43" t="str">
            <v>03A</v>
          </cell>
          <cell r="S43">
            <v>13.021990500000001</v>
          </cell>
          <cell r="T43">
            <v>13.392497500000001</v>
          </cell>
        </row>
        <row r="44">
          <cell r="P44" t="str">
            <v xml:space="preserve">52946C </v>
          </cell>
          <cell r="Q44" t="str">
            <v>Health Program Coordinator</v>
          </cell>
          <cell r="R44" t="str">
            <v>065</v>
          </cell>
          <cell r="S44">
            <v>70512.763359999997</v>
          </cell>
          <cell r="T44">
            <v>74057.348560000013</v>
          </cell>
          <cell r="U44">
            <v>78057.514080000008</v>
          </cell>
          <cell r="V44">
            <v>84578.273520000017</v>
          </cell>
          <cell r="W44">
            <v>86947.716960000005</v>
          </cell>
          <cell r="X44">
            <v>91501.391279999996</v>
          </cell>
          <cell r="Y44">
            <v>96749.080480000004</v>
          </cell>
        </row>
        <row r="45">
          <cell r="P45" t="str">
            <v>05403C</v>
          </cell>
          <cell r="Q45" t="str">
            <v xml:space="preserve">Health Program Manager </v>
          </cell>
          <cell r="R45" t="str">
            <v>34M</v>
          </cell>
          <cell r="S45">
            <v>75877.540960000013</v>
          </cell>
          <cell r="T45">
            <v>79654.174080000012</v>
          </cell>
          <cell r="U45">
            <v>83645.824080000006</v>
          </cell>
          <cell r="V45">
            <v>89055.30816</v>
          </cell>
          <cell r="W45">
            <v>91548.226640000008</v>
          </cell>
          <cell r="X45">
            <v>94113.527040000001</v>
          </cell>
          <cell r="Y45">
            <v>96795.915840000016</v>
          </cell>
        </row>
        <row r="46">
          <cell r="P46" t="str">
            <v>05416C</v>
          </cell>
          <cell r="Q46" t="str">
            <v>HR Associate Representative</v>
          </cell>
          <cell r="R46" t="str">
            <v>059</v>
          </cell>
          <cell r="S46">
            <v>24.962141500000001</v>
          </cell>
          <cell r="T46">
            <v>26.216952500000001</v>
          </cell>
          <cell r="U46">
            <v>27.524985500000003</v>
          </cell>
          <cell r="V46">
            <v>28.890334500000002</v>
          </cell>
          <cell r="W46">
            <v>30.344728000000003</v>
          </cell>
        </row>
        <row r="47">
          <cell r="P47" t="str">
            <v>52908C</v>
          </cell>
          <cell r="Q47" t="str">
            <v>HR Associate Trainee</v>
          </cell>
          <cell r="R47" t="str">
            <v>110</v>
          </cell>
          <cell r="S47">
            <v>19.266364000000003</v>
          </cell>
          <cell r="T47">
            <v>19.965414500000001</v>
          </cell>
          <cell r="U47">
            <v>20.6900525</v>
          </cell>
        </row>
        <row r="48">
          <cell r="P48" t="str">
            <v>05420C</v>
          </cell>
          <cell r="Q48" t="str">
            <v>HR Business Partner</v>
          </cell>
          <cell r="R48" t="str">
            <v>121</v>
          </cell>
          <cell r="S48">
            <v>84210</v>
          </cell>
          <cell r="T48">
            <v>86569.600000000006</v>
          </cell>
          <cell r="U48">
            <v>88992.8</v>
          </cell>
          <cell r="V48">
            <v>91484.64</v>
          </cell>
          <cell r="W48">
            <v>94045.119999999995</v>
          </cell>
          <cell r="X48">
            <v>96682.559999999998</v>
          </cell>
          <cell r="Y48">
            <v>99434.4</v>
          </cell>
        </row>
        <row r="49">
          <cell r="P49" t="str">
            <v>52967C</v>
          </cell>
          <cell r="Q49" t="str">
            <v>HR Compensation &amp; Classification Manager</v>
          </cell>
          <cell r="R49" t="str">
            <v>103</v>
          </cell>
          <cell r="S49">
            <v>90350</v>
          </cell>
          <cell r="T49">
            <v>93962</v>
          </cell>
          <cell r="U49">
            <v>97722</v>
          </cell>
          <cell r="V49">
            <v>101631</v>
          </cell>
          <cell r="W49">
            <v>105697</v>
          </cell>
        </row>
        <row r="50">
          <cell r="P50" t="str">
            <v>52955C</v>
          </cell>
          <cell r="Q50" t="str">
            <v>HR Coordinator</v>
          </cell>
          <cell r="R50" t="str">
            <v>081</v>
          </cell>
          <cell r="S50">
            <v>26.777000000000001</v>
          </cell>
          <cell r="T50">
            <v>28.187000000000001</v>
          </cell>
          <cell r="U50">
            <v>29.67</v>
          </cell>
          <cell r="V50">
            <v>31.693000000000001</v>
          </cell>
          <cell r="W50">
            <v>32.580999999999996</v>
          </cell>
        </row>
        <row r="51">
          <cell r="P51" t="str">
            <v>52969C</v>
          </cell>
          <cell r="Q51" t="str">
            <v>HR Employee Benefits Manager</v>
          </cell>
          <cell r="R51" t="str">
            <v>103</v>
          </cell>
          <cell r="S51">
            <v>90350</v>
          </cell>
          <cell r="T51">
            <v>93962</v>
          </cell>
          <cell r="U51">
            <v>97722</v>
          </cell>
          <cell r="V51">
            <v>101631</v>
          </cell>
          <cell r="W51">
            <v>105697</v>
          </cell>
        </row>
        <row r="52">
          <cell r="P52" t="str">
            <v>52952C</v>
          </cell>
          <cell r="Q52" t="str">
            <v>HR Employee Benefits Specialist</v>
          </cell>
          <cell r="R52" t="str">
            <v>108</v>
          </cell>
          <cell r="S52">
            <v>29.436</v>
          </cell>
          <cell r="T52">
            <v>30.986000000000001</v>
          </cell>
          <cell r="U52">
            <v>31.854000000000003</v>
          </cell>
          <cell r="V52">
            <v>32.744999999999997</v>
          </cell>
          <cell r="W52">
            <v>33.678999999999995</v>
          </cell>
        </row>
        <row r="53">
          <cell r="P53" t="str">
            <v>52989C</v>
          </cell>
          <cell r="Q53" t="str">
            <v>HR Investigations Specialist</v>
          </cell>
          <cell r="R53" t="str">
            <v>108</v>
          </cell>
          <cell r="S53">
            <v>29.436</v>
          </cell>
          <cell r="T53">
            <v>30.986000000000001</v>
          </cell>
          <cell r="U53">
            <v>31.854000000000003</v>
          </cell>
          <cell r="V53">
            <v>32.744999999999997</v>
          </cell>
          <cell r="W53">
            <v>33.678999999999995</v>
          </cell>
        </row>
        <row r="54">
          <cell r="P54" t="str">
            <v>52954C</v>
          </cell>
          <cell r="Q54" t="str">
            <v>HR Investigator</v>
          </cell>
          <cell r="R54" t="str">
            <v>21</v>
          </cell>
          <cell r="S54">
            <v>63165.998480000002</v>
          </cell>
          <cell r="T54">
            <v>66555.175440000006</v>
          </cell>
          <cell r="U54">
            <v>70086.987359999999</v>
          </cell>
          <cell r="V54">
            <v>75049.406640000016</v>
          </cell>
          <cell r="W54">
            <v>77150.611199999999</v>
          </cell>
          <cell r="X54">
            <v>79311.424400000004</v>
          </cell>
          <cell r="Y54">
            <v>81572.294960000014</v>
          </cell>
        </row>
        <row r="55">
          <cell r="P55" t="str">
            <v>52961C</v>
          </cell>
          <cell r="Q55" t="str">
            <v>HR Labor Relations Specialist</v>
          </cell>
          <cell r="R55" t="str">
            <v>108</v>
          </cell>
          <cell r="S55">
            <v>29.436</v>
          </cell>
          <cell r="T55">
            <v>30.986000000000001</v>
          </cell>
          <cell r="U55">
            <v>31.854000000000003</v>
          </cell>
          <cell r="V55">
            <v>32.744999999999997</v>
          </cell>
          <cell r="W55">
            <v>33.678999999999995</v>
          </cell>
        </row>
        <row r="56">
          <cell r="P56" t="str">
            <v>06063C</v>
          </cell>
          <cell r="Q56" t="str">
            <v>HR Leadership &amp; Change Manager</v>
          </cell>
          <cell r="R56" t="str">
            <v>41C</v>
          </cell>
          <cell r="S56">
            <v>82174.768000000011</v>
          </cell>
          <cell r="T56">
            <v>86500.652159999998</v>
          </cell>
          <cell r="U56">
            <v>91052.197600000014</v>
          </cell>
          <cell r="V56">
            <v>97242.980640000009</v>
          </cell>
          <cell r="W56">
            <v>99967.947040000014</v>
          </cell>
          <cell r="X56">
            <v>102767.42424000001</v>
          </cell>
          <cell r="Y56">
            <v>105696.76312</v>
          </cell>
        </row>
        <row r="57">
          <cell r="P57" t="str">
            <v>52963C</v>
          </cell>
          <cell r="Q57" t="str">
            <v>HR Learning Technologies Specialist</v>
          </cell>
          <cell r="R57" t="str">
            <v>065</v>
          </cell>
          <cell r="S57">
            <v>70513</v>
          </cell>
          <cell r="T57">
            <v>74057</v>
          </cell>
          <cell r="U57">
            <v>78058</v>
          </cell>
          <cell r="V57">
            <v>84578</v>
          </cell>
          <cell r="W57">
            <v>86948</v>
          </cell>
          <cell r="X57">
            <v>91501</v>
          </cell>
          <cell r="Y57">
            <v>96749</v>
          </cell>
        </row>
        <row r="58">
          <cell r="P58" t="str">
            <v>52964C</v>
          </cell>
          <cell r="Q58" t="str">
            <v>HR Managing Lead Investigator</v>
          </cell>
          <cell r="R58" t="str">
            <v>34M</v>
          </cell>
          <cell r="S58">
            <v>75878</v>
          </cell>
          <cell r="T58">
            <v>79654</v>
          </cell>
          <cell r="U58">
            <v>83646</v>
          </cell>
          <cell r="V58">
            <v>89055</v>
          </cell>
          <cell r="W58">
            <v>91548</v>
          </cell>
          <cell r="X58">
            <v>94114</v>
          </cell>
          <cell r="Y58">
            <v>96796</v>
          </cell>
        </row>
        <row r="59">
          <cell r="P59" t="str">
            <v>52959C</v>
          </cell>
          <cell r="Q59" t="str">
            <v>HR Recruiter</v>
          </cell>
          <cell r="R59" t="str">
            <v>109</v>
          </cell>
          <cell r="S59">
            <v>64467</v>
          </cell>
          <cell r="T59">
            <v>67047</v>
          </cell>
          <cell r="U59">
            <v>69727</v>
          </cell>
          <cell r="V59">
            <v>72516</v>
          </cell>
          <cell r="W59">
            <v>75418</v>
          </cell>
          <cell r="X59">
            <v>78434</v>
          </cell>
          <cell r="Y59">
            <v>81570</v>
          </cell>
        </row>
        <row r="60">
          <cell r="P60" t="str">
            <v>05418C</v>
          </cell>
          <cell r="Q60" t="str">
            <v>HR Representative</v>
          </cell>
          <cell r="R60" t="str">
            <v>60M</v>
          </cell>
          <cell r="S60">
            <v>60383.55232000001</v>
          </cell>
          <cell r="T60">
            <v>63698.218480000003</v>
          </cell>
          <cell r="U60">
            <v>67008.626880000011</v>
          </cell>
          <cell r="V60">
            <v>70553.212079999998</v>
          </cell>
          <cell r="W60">
            <v>74280.88096000001</v>
          </cell>
          <cell r="X60">
            <v>78894.163920000006</v>
          </cell>
          <cell r="Y60">
            <v>83507.446880000003</v>
          </cell>
        </row>
        <row r="61">
          <cell r="P61" t="str">
            <v>05426C</v>
          </cell>
          <cell r="Q61" t="str">
            <v>HR Sr Associate</v>
          </cell>
          <cell r="R61" t="str">
            <v>04</v>
          </cell>
          <cell r="S61">
            <v>25.468774000000003</v>
          </cell>
          <cell r="T61">
            <v>26.742008000000002</v>
          </cell>
          <cell r="U61">
            <v>28.078699000000004</v>
          </cell>
          <cell r="V61">
            <v>29.482941000000004</v>
          </cell>
          <cell r="W61">
            <v>30.956780999999999</v>
          </cell>
          <cell r="X61">
            <v>32.505336500000006</v>
          </cell>
        </row>
        <row r="62">
          <cell r="P62" t="str">
            <v>52968C</v>
          </cell>
          <cell r="Q62" t="str">
            <v>HR Sr Health &amp; Wellness Representative</v>
          </cell>
          <cell r="R62" t="str">
            <v>065</v>
          </cell>
          <cell r="S62">
            <v>70513</v>
          </cell>
          <cell r="T62">
            <v>74057</v>
          </cell>
          <cell r="U62">
            <v>78058</v>
          </cell>
          <cell r="V62">
            <v>84578</v>
          </cell>
          <cell r="W62">
            <v>86948</v>
          </cell>
          <cell r="X62">
            <v>91501</v>
          </cell>
          <cell r="Y62">
            <v>96749</v>
          </cell>
        </row>
        <row r="63">
          <cell r="P63" t="str">
            <v>52966C</v>
          </cell>
          <cell r="Q63" t="str">
            <v>HR Sr Job Classification Analyst</v>
          </cell>
          <cell r="R63" t="str">
            <v>65</v>
          </cell>
          <cell r="S63">
            <v>70513</v>
          </cell>
          <cell r="T63">
            <v>74057</v>
          </cell>
          <cell r="U63">
            <v>78058</v>
          </cell>
          <cell r="V63">
            <v>84578</v>
          </cell>
          <cell r="W63">
            <v>86948</v>
          </cell>
          <cell r="X63">
            <v>91501</v>
          </cell>
          <cell r="Y63">
            <v>96749</v>
          </cell>
        </row>
        <row r="64">
          <cell r="P64" t="str">
            <v>52962C</v>
          </cell>
          <cell r="Q64" t="str">
            <v>HR Sr Learning Specialist</v>
          </cell>
          <cell r="R64" t="str">
            <v>065</v>
          </cell>
          <cell r="S64">
            <v>70513</v>
          </cell>
          <cell r="T64">
            <v>74057</v>
          </cell>
          <cell r="U64">
            <v>78058</v>
          </cell>
          <cell r="V64">
            <v>84578</v>
          </cell>
          <cell r="W64">
            <v>86948</v>
          </cell>
          <cell r="X64">
            <v>91501</v>
          </cell>
          <cell r="Y64">
            <v>96749</v>
          </cell>
        </row>
        <row r="65">
          <cell r="P65" t="str">
            <v>52958C</v>
          </cell>
          <cell r="Q65" t="str">
            <v>HR Staffing Specialist</v>
          </cell>
          <cell r="R65" t="str">
            <v>059</v>
          </cell>
          <cell r="S65">
            <v>24.963000000000001</v>
          </cell>
          <cell r="T65">
            <v>26.217000000000002</v>
          </cell>
          <cell r="U65">
            <v>27.525000000000002</v>
          </cell>
          <cell r="V65">
            <v>28.891000000000002</v>
          </cell>
          <cell r="W65">
            <v>30.345000000000002</v>
          </cell>
          <cell r="X65">
            <v>32.146999999999998</v>
          </cell>
          <cell r="Y65">
            <v>33.948999999999998</v>
          </cell>
        </row>
        <row r="66">
          <cell r="P66" t="str">
            <v>52970C</v>
          </cell>
          <cell r="Q66" t="str">
            <v>HR Training Coordinator</v>
          </cell>
          <cell r="R66" t="str">
            <v>040</v>
          </cell>
          <cell r="S66">
            <v>25.469000000000001</v>
          </cell>
          <cell r="T66">
            <v>26.743000000000002</v>
          </cell>
          <cell r="U66">
            <v>28.079000000000001</v>
          </cell>
          <cell r="V66">
            <v>29.483000000000001</v>
          </cell>
          <cell r="W66">
            <v>30.957000000000001</v>
          </cell>
          <cell r="X66">
            <v>32.506</v>
          </cell>
        </row>
        <row r="67">
          <cell r="P67" t="str">
            <v>05423C</v>
          </cell>
          <cell r="Q67" t="str">
            <v>HR Workforce Data Analyst</v>
          </cell>
          <cell r="R67" t="str">
            <v>034</v>
          </cell>
          <cell r="S67">
            <v>75877.540960000013</v>
          </cell>
          <cell r="T67">
            <v>79654.174080000012</v>
          </cell>
          <cell r="U67">
            <v>83645.824080000006</v>
          </cell>
          <cell r="V67">
            <v>89055.30816</v>
          </cell>
          <cell r="W67">
            <v>91548.226640000008</v>
          </cell>
          <cell r="X67">
            <v>94113.527040000001</v>
          </cell>
          <cell r="Y67">
            <v>96795.915840000016</v>
          </cell>
        </row>
        <row r="68">
          <cell r="P68" t="str">
            <v>52965C</v>
          </cell>
          <cell r="Q68" t="str">
            <v>HRIS Analyst - Employee Benefits</v>
          </cell>
          <cell r="R68" t="str">
            <v>035</v>
          </cell>
          <cell r="S68">
            <v>71667</v>
          </cell>
          <cell r="T68">
            <v>75439</v>
          </cell>
          <cell r="U68">
            <v>80012</v>
          </cell>
          <cell r="V68">
            <v>84587</v>
          </cell>
          <cell r="W68">
            <v>86954</v>
          </cell>
          <cell r="X68">
            <v>89390</v>
          </cell>
          <cell r="Y68">
            <v>91938</v>
          </cell>
        </row>
        <row r="69">
          <cell r="P69" t="str">
            <v>52912C</v>
          </cell>
          <cell r="Q69" t="str">
            <v>HRIS Manager</v>
          </cell>
          <cell r="R69" t="str">
            <v>104</v>
          </cell>
          <cell r="S69">
            <v>90349.667200000011</v>
          </cell>
          <cell r="T69">
            <v>93962.376560000019</v>
          </cell>
          <cell r="U69">
            <v>97721.978640000016</v>
          </cell>
          <cell r="V69">
            <v>101630.60232000001</v>
          </cell>
          <cell r="W69">
            <v>105696.76312</v>
          </cell>
        </row>
        <row r="70">
          <cell r="P70" t="str">
            <v>05411C</v>
          </cell>
          <cell r="Q70" t="str">
            <v>HRIS Specialist</v>
          </cell>
          <cell r="R70" t="str">
            <v>108</v>
          </cell>
          <cell r="S70">
            <v>29.436</v>
          </cell>
          <cell r="T70">
            <v>30.986000000000001</v>
          </cell>
          <cell r="U70">
            <v>31.853999999999999</v>
          </cell>
          <cell r="V70">
            <v>32.744999999999997</v>
          </cell>
          <cell r="W70">
            <v>33.679000000000002</v>
          </cell>
        </row>
        <row r="71">
          <cell r="P71" t="str">
            <v>01334C</v>
          </cell>
          <cell r="Q71" t="str">
            <v>IT Interagency Coordinator</v>
          </cell>
          <cell r="R71" t="str">
            <v>065</v>
          </cell>
          <cell r="S71">
            <v>70512.763359999997</v>
          </cell>
          <cell r="T71">
            <v>74057.348560000013</v>
          </cell>
          <cell r="U71">
            <v>78057.514080000008</v>
          </cell>
          <cell r="V71">
            <v>84578.273520000017</v>
          </cell>
          <cell r="W71">
            <v>86947.716960000005</v>
          </cell>
          <cell r="X71">
            <v>91501.391279999996</v>
          </cell>
          <cell r="Y71">
            <v>96749.080480000004</v>
          </cell>
        </row>
        <row r="72">
          <cell r="P72" t="str">
            <v>06785C</v>
          </cell>
          <cell r="Q72" t="str">
            <v>IT Manager</v>
          </cell>
          <cell r="R72" t="str">
            <v>53A</v>
          </cell>
          <cell r="S72">
            <v>103684.97152000002</v>
          </cell>
          <cell r="T72">
            <v>109175.35304</v>
          </cell>
          <cell r="U72">
            <v>116549.79336000001</v>
          </cell>
          <cell r="V72">
            <v>119811.23752000001</v>
          </cell>
          <cell r="W72">
            <v>123168.48128000001</v>
          </cell>
          <cell r="X72">
            <v>126679.00440000001</v>
          </cell>
        </row>
        <row r="73">
          <cell r="P73" t="str">
            <v>52982C</v>
          </cell>
          <cell r="Q73" t="str">
            <v>IT Project Manager Supervisor</v>
          </cell>
          <cell r="R73" t="str">
            <v>44</v>
          </cell>
          <cell r="S73">
            <v>93703</v>
          </cell>
          <cell r="T73">
            <v>98929</v>
          </cell>
          <cell r="U73">
            <v>105712</v>
          </cell>
          <cell r="V73">
            <v>108671</v>
          </cell>
          <cell r="W73">
            <v>111713</v>
          </cell>
          <cell r="X73">
            <v>114900</v>
          </cell>
        </row>
        <row r="74">
          <cell r="P74" t="str">
            <v>06400C</v>
          </cell>
          <cell r="Q74" t="str">
            <v>Loss Control Coordinator</v>
          </cell>
          <cell r="R74" t="str">
            <v>34M</v>
          </cell>
          <cell r="S74">
            <v>75877.540960000013</v>
          </cell>
          <cell r="T74">
            <v>79654.174080000012</v>
          </cell>
          <cell r="U74">
            <v>83645.824080000006</v>
          </cell>
          <cell r="V74">
            <v>89055.30816</v>
          </cell>
          <cell r="W74">
            <v>91548.226640000008</v>
          </cell>
          <cell r="X74">
            <v>94113.527040000001</v>
          </cell>
          <cell r="Y74">
            <v>96795.915840000016</v>
          </cell>
        </row>
        <row r="75">
          <cell r="P75" t="str">
            <v xml:space="preserve">06999C </v>
          </cell>
          <cell r="Q75" t="str">
            <v>Manager 911 Training &amp; Quality Assurance</v>
          </cell>
          <cell r="R75" t="str">
            <v>84</v>
          </cell>
          <cell r="S75">
            <v>68952.294320000001</v>
          </cell>
          <cell r="T75">
            <v>72582.034720000011</v>
          </cell>
          <cell r="U75">
            <v>76401.245439999999</v>
          </cell>
          <cell r="V75">
            <v>80422.699760000003</v>
          </cell>
          <cell r="W75">
            <v>82675.054800000013</v>
          </cell>
          <cell r="X75">
            <v>84989.147360000003</v>
          </cell>
          <cell r="Y75">
            <v>87411.812800000014</v>
          </cell>
        </row>
        <row r="76">
          <cell r="P76" t="str">
            <v>06510C</v>
          </cell>
          <cell r="Q76" t="str">
            <v>Manager Accounting</v>
          </cell>
          <cell r="R76" t="str">
            <v>34D</v>
          </cell>
          <cell r="S76">
            <v>74466.093520000009</v>
          </cell>
          <cell r="T76">
            <v>78310.850800000015</v>
          </cell>
          <cell r="U76">
            <v>82302.500800000009</v>
          </cell>
          <cell r="V76">
            <v>87873.779760000005</v>
          </cell>
          <cell r="W76">
            <v>90334.765040000013</v>
          </cell>
          <cell r="X76">
            <v>92863.874479999999</v>
          </cell>
          <cell r="Y76">
            <v>95512.20120000001</v>
          </cell>
        </row>
        <row r="77">
          <cell r="P77" t="str">
            <v>06514C</v>
          </cell>
          <cell r="Q77" t="str">
            <v xml:space="preserve">Manager Accounts Payable </v>
          </cell>
          <cell r="R77" t="str">
            <v>34D</v>
          </cell>
          <cell r="S77">
            <v>74466.093520000009</v>
          </cell>
          <cell r="T77">
            <v>78310.850800000015</v>
          </cell>
          <cell r="U77">
            <v>82302.500800000009</v>
          </cell>
          <cell r="V77">
            <v>87873.779760000005</v>
          </cell>
          <cell r="W77">
            <v>90334.765040000013</v>
          </cell>
          <cell r="X77">
            <v>92863.874479999999</v>
          </cell>
          <cell r="Y77">
            <v>95512.20120000001</v>
          </cell>
        </row>
        <row r="78">
          <cell r="P78" t="str">
            <v>06515C</v>
          </cell>
          <cell r="Q78" t="str">
            <v>Manager Accounts Receivable</v>
          </cell>
          <cell r="R78" t="str">
            <v>34D</v>
          </cell>
          <cell r="S78">
            <v>74466.093520000009</v>
          </cell>
          <cell r="T78">
            <v>78310.850800000015</v>
          </cell>
          <cell r="U78">
            <v>82302.500800000009</v>
          </cell>
          <cell r="V78">
            <v>87873.779760000005</v>
          </cell>
          <cell r="W78">
            <v>90334.765040000013</v>
          </cell>
          <cell r="X78">
            <v>92863.874479999999</v>
          </cell>
          <cell r="Y78">
            <v>95512.20120000001</v>
          </cell>
        </row>
        <row r="79">
          <cell r="P79" t="str">
            <v>06523C</v>
          </cell>
          <cell r="Q79" t="str">
            <v>Manager Admin &amp; Data Quality</v>
          </cell>
          <cell r="R79" t="str">
            <v>90</v>
          </cell>
          <cell r="S79">
            <v>78310.850800000015</v>
          </cell>
          <cell r="T79">
            <v>82302.500800000009</v>
          </cell>
          <cell r="U79">
            <v>87873.779760000005</v>
          </cell>
          <cell r="V79">
            <v>90334.765040000013</v>
          </cell>
          <cell r="W79">
            <v>92863.874479999999</v>
          </cell>
          <cell r="X79">
            <v>95512.20120000001</v>
          </cell>
          <cell r="Y79">
            <v>98200.976640000008</v>
          </cell>
        </row>
        <row r="80">
          <cell r="P80" t="str">
            <v>06520C</v>
          </cell>
          <cell r="Q80" t="str">
            <v>Manager Administration City Attorney's Office</v>
          </cell>
          <cell r="R80" t="str">
            <v>41C</v>
          </cell>
          <cell r="S80">
            <v>82174.768000000011</v>
          </cell>
          <cell r="T80">
            <v>86500.652159999998</v>
          </cell>
          <cell r="U80">
            <v>91052.197600000014</v>
          </cell>
          <cell r="V80">
            <v>97242.980640000009</v>
          </cell>
          <cell r="W80">
            <v>99967.947040000014</v>
          </cell>
          <cell r="X80">
            <v>102767.42424000001</v>
          </cell>
          <cell r="Y80">
            <v>105696.76312</v>
          </cell>
        </row>
        <row r="81">
          <cell r="P81" t="str">
            <v>06542C</v>
          </cell>
          <cell r="Q81" t="str">
            <v>Manager Administrative Services</v>
          </cell>
          <cell r="R81" t="str">
            <v>34M</v>
          </cell>
          <cell r="S81">
            <v>75877.540960000013</v>
          </cell>
          <cell r="T81">
            <v>79654.174080000012</v>
          </cell>
          <cell r="U81">
            <v>83645.824080000006</v>
          </cell>
          <cell r="V81">
            <v>89055.30816</v>
          </cell>
          <cell r="W81">
            <v>91548.226640000008</v>
          </cell>
          <cell r="X81">
            <v>94113.527040000001</v>
          </cell>
          <cell r="Y81">
            <v>96795.915840000016</v>
          </cell>
        </row>
        <row r="82">
          <cell r="P82" t="str">
            <v>06560C</v>
          </cell>
          <cell r="Q82" t="str">
            <v>Manager Assessment Services</v>
          </cell>
          <cell r="R82" t="str">
            <v>47</v>
          </cell>
          <cell r="S82">
            <v>87118.271976500007</v>
          </cell>
          <cell r="T82">
            <v>91473.2644765</v>
          </cell>
          <cell r="U82">
            <v>96049.335023500011</v>
          </cell>
          <cell r="V82">
            <v>101128.96347650001</v>
          </cell>
          <cell r="W82">
            <v>103962.01352350001</v>
          </cell>
          <cell r="X82">
            <v>106871.82402350001</v>
          </cell>
          <cell r="Y82">
            <v>109917.75900000001</v>
          </cell>
        </row>
        <row r="83">
          <cell r="P83" t="str">
            <v>06583C</v>
          </cell>
          <cell r="Q83" t="str">
            <v xml:space="preserve">Manager Business Analysis </v>
          </cell>
          <cell r="R83" t="str">
            <v>034</v>
          </cell>
          <cell r="S83">
            <v>75877.540960000013</v>
          </cell>
          <cell r="T83">
            <v>79654.174080000012</v>
          </cell>
          <cell r="U83">
            <v>83645.824080000006</v>
          </cell>
          <cell r="V83">
            <v>89055.30816</v>
          </cell>
          <cell r="W83">
            <v>91548.226640000008</v>
          </cell>
          <cell r="X83">
            <v>94113.527040000001</v>
          </cell>
          <cell r="Y83">
            <v>96795.915840000016</v>
          </cell>
        </row>
        <row r="84">
          <cell r="P84" t="str">
            <v>52580C</v>
          </cell>
          <cell r="Q84" t="str">
            <v>Manager Business Finance</v>
          </cell>
          <cell r="R84" t="str">
            <v>105</v>
          </cell>
          <cell r="S84">
            <v>101351.71904000001</v>
          </cell>
          <cell r="T84">
            <v>105405.10656000001</v>
          </cell>
          <cell r="U84">
            <v>109620.28896000001</v>
          </cell>
          <cell r="V84">
            <v>114005.78176000001</v>
          </cell>
          <cell r="W84">
            <v>118565.84272000002</v>
          </cell>
        </row>
        <row r="85">
          <cell r="P85" t="str">
            <v>06590C</v>
          </cell>
          <cell r="Q85" t="str">
            <v>Manager Business Licensing</v>
          </cell>
          <cell r="R85" t="str">
            <v>63</v>
          </cell>
          <cell r="S85">
            <v>101679.56656000002</v>
          </cell>
          <cell r="T85">
            <v>105745.72736</v>
          </cell>
          <cell r="U85">
            <v>109975.81192000001</v>
          </cell>
          <cell r="V85">
            <v>114374.07800000001</v>
          </cell>
          <cell r="W85">
            <v>118951.17000000001</v>
          </cell>
        </row>
        <row r="86">
          <cell r="P86" t="str">
            <v>06595C</v>
          </cell>
          <cell r="Q86" t="str">
            <v xml:space="preserve">Manager Buying Services </v>
          </cell>
          <cell r="R86" t="str">
            <v>41C</v>
          </cell>
          <cell r="S86">
            <v>82174.768000000011</v>
          </cell>
          <cell r="T86">
            <v>86500.652159999998</v>
          </cell>
          <cell r="U86">
            <v>91052.197600000014</v>
          </cell>
          <cell r="V86">
            <v>97242.980640000009</v>
          </cell>
          <cell r="W86">
            <v>99967.947040000014</v>
          </cell>
          <cell r="X86">
            <v>102767.42424000001</v>
          </cell>
          <cell r="Y86">
            <v>105696.76312</v>
          </cell>
        </row>
        <row r="87">
          <cell r="P87" t="str">
            <v>06638C</v>
          </cell>
          <cell r="Q87" t="str">
            <v>Manager Community Engagement</v>
          </cell>
          <cell r="R87" t="str">
            <v>34D</v>
          </cell>
          <cell r="S87">
            <v>74466.093520000009</v>
          </cell>
          <cell r="T87">
            <v>78310.850800000015</v>
          </cell>
          <cell r="U87">
            <v>82302.500800000009</v>
          </cell>
          <cell r="V87">
            <v>87873.779760000005</v>
          </cell>
          <cell r="W87">
            <v>90334.765040000013</v>
          </cell>
          <cell r="X87">
            <v>92863.874479999999</v>
          </cell>
          <cell r="Y87">
            <v>95512.20120000001</v>
          </cell>
        </row>
        <row r="88">
          <cell r="P88" t="str">
            <v>06643C</v>
          </cell>
          <cell r="Q88" t="str">
            <v>Manager Development Coordination</v>
          </cell>
          <cell r="R88" t="str">
            <v>41C</v>
          </cell>
          <cell r="S88">
            <v>82174.768000000011</v>
          </cell>
          <cell r="T88">
            <v>86500.652159999998</v>
          </cell>
          <cell r="U88">
            <v>91052.197600000014</v>
          </cell>
          <cell r="V88">
            <v>97242.980640000009</v>
          </cell>
          <cell r="W88">
            <v>99967.947040000014</v>
          </cell>
          <cell r="X88">
            <v>102767.42424000001</v>
          </cell>
          <cell r="Y88">
            <v>105696.76312</v>
          </cell>
        </row>
        <row r="89">
          <cell r="P89" t="str">
            <v>06644C</v>
          </cell>
          <cell r="Q89" t="str">
            <v>Manager Development Finance</v>
          </cell>
          <cell r="R89" t="str">
            <v>50</v>
          </cell>
          <cell r="S89">
            <v>88980.797359999997</v>
          </cell>
          <cell r="T89">
            <v>93430.156560000018</v>
          </cell>
          <cell r="U89">
            <v>98100.919280000002</v>
          </cell>
          <cell r="V89">
            <v>104508.84808000001</v>
          </cell>
          <cell r="W89">
            <v>107436.05808</v>
          </cell>
          <cell r="X89">
            <v>110446.2944</v>
          </cell>
          <cell r="Y89">
            <v>113592.77904000001</v>
          </cell>
        </row>
        <row r="90">
          <cell r="P90" t="str">
            <v>52570C</v>
          </cell>
          <cell r="Q90" t="str">
            <v>Manager Economic Development (CPED)</v>
          </cell>
          <cell r="R90" t="str">
            <v>63</v>
          </cell>
          <cell r="S90">
            <v>101679.56656000002</v>
          </cell>
          <cell r="T90">
            <v>105745.72736</v>
          </cell>
          <cell r="U90">
            <v>109975.81192000001</v>
          </cell>
          <cell r="V90">
            <v>114374.07800000001</v>
          </cell>
          <cell r="W90">
            <v>118951.17000000001</v>
          </cell>
        </row>
        <row r="91">
          <cell r="P91" t="str">
            <v>06708C</v>
          </cell>
          <cell r="Q91" t="str">
            <v>Manager Equity and Inclusion</v>
          </cell>
          <cell r="R91" t="str">
            <v>044</v>
          </cell>
          <cell r="S91">
            <v>93702.653200000001</v>
          </cell>
          <cell r="T91">
            <v>98929.053600000014</v>
          </cell>
          <cell r="U91">
            <v>105711.66528</v>
          </cell>
          <cell r="V91">
            <v>108670.80848000001</v>
          </cell>
          <cell r="W91">
            <v>111712.978</v>
          </cell>
          <cell r="X91">
            <v>114899.91136</v>
          </cell>
          <cell r="Y91">
            <v>0</v>
          </cell>
        </row>
        <row r="92">
          <cell r="P92" t="str">
            <v>06710C</v>
          </cell>
          <cell r="Q92" t="str">
            <v>Manager Finance</v>
          </cell>
          <cell r="R92" t="str">
            <v>39</v>
          </cell>
          <cell r="S92">
            <v>82513.259920000011</v>
          </cell>
          <cell r="T92">
            <v>86749.731120000011</v>
          </cell>
          <cell r="U92">
            <v>91162.899359999996</v>
          </cell>
          <cell r="V92">
            <v>97260.011680000011</v>
          </cell>
          <cell r="W92">
            <v>99982.849200000011</v>
          </cell>
          <cell r="X92">
            <v>102784.45528000001</v>
          </cell>
          <cell r="Y92">
            <v>105713.79416</v>
          </cell>
        </row>
        <row r="93">
          <cell r="P93" t="str">
            <v>06716C</v>
          </cell>
          <cell r="Q93" t="str">
            <v>Manager Finance Systems Services</v>
          </cell>
          <cell r="R93" t="str">
            <v>104</v>
          </cell>
          <cell r="S93">
            <v>90349.667200000011</v>
          </cell>
          <cell r="T93">
            <v>93962.376560000019</v>
          </cell>
          <cell r="U93">
            <v>97721.978640000016</v>
          </cell>
          <cell r="V93">
            <v>101630.60232000001</v>
          </cell>
          <cell r="W93">
            <v>105696.76312</v>
          </cell>
        </row>
        <row r="94">
          <cell r="P94" t="str">
            <v>52904C</v>
          </cell>
          <cell r="Q94" t="str">
            <v>Manager Financial Operations and Business Analysis</v>
          </cell>
          <cell r="R94" t="str">
            <v>10</v>
          </cell>
          <cell r="S94">
            <v>85529.882880000005</v>
          </cell>
          <cell r="T94">
            <v>88950.993040000001</v>
          </cell>
          <cell r="U94">
            <v>92508.351520000011</v>
          </cell>
          <cell r="V94">
            <v>96208.344960000002</v>
          </cell>
          <cell r="W94">
            <v>100057.36</v>
          </cell>
        </row>
        <row r="95">
          <cell r="P95" t="str">
            <v>59222C</v>
          </cell>
          <cell r="Q95" t="str">
            <v>Manager Financial Services</v>
          </cell>
          <cell r="R95" t="str">
            <v>104</v>
          </cell>
          <cell r="S95">
            <v>90349.667200000011</v>
          </cell>
          <cell r="T95">
            <v>93962.376560000019</v>
          </cell>
          <cell r="U95">
            <v>97721.978640000016</v>
          </cell>
          <cell r="V95">
            <v>101630.60232000001</v>
          </cell>
          <cell r="W95">
            <v>105696.76312</v>
          </cell>
        </row>
        <row r="96">
          <cell r="P96" t="str">
            <v>02657C</v>
          </cell>
          <cell r="Q96" t="str">
            <v>Manager Grants &amp; Community Engagement</v>
          </cell>
          <cell r="R96" t="str">
            <v>103</v>
          </cell>
          <cell r="S96">
            <v>90349.667200000011</v>
          </cell>
          <cell r="T96">
            <v>93962.376560000019</v>
          </cell>
          <cell r="U96">
            <v>97721.978640000016</v>
          </cell>
          <cell r="V96">
            <v>101630.60232000001</v>
          </cell>
          <cell r="W96">
            <v>105696.76312</v>
          </cell>
        </row>
        <row r="97">
          <cell r="P97" t="str">
            <v>06739C</v>
          </cell>
          <cell r="Q97" t="str">
            <v>Manager Health Administration</v>
          </cell>
          <cell r="R97" t="str">
            <v>104</v>
          </cell>
          <cell r="S97">
            <v>90349.667200000011</v>
          </cell>
          <cell r="T97">
            <v>93962.376560000019</v>
          </cell>
          <cell r="U97">
            <v>97721.978640000016</v>
          </cell>
          <cell r="V97">
            <v>101630.60232000001</v>
          </cell>
          <cell r="W97">
            <v>105696.76312</v>
          </cell>
        </row>
        <row r="98">
          <cell r="P98" t="str">
            <v>06743C</v>
          </cell>
          <cell r="Q98" t="str">
            <v>Manager Healthy Living Program</v>
          </cell>
          <cell r="R98" t="str">
            <v>41C</v>
          </cell>
          <cell r="S98">
            <v>82174.768000000011</v>
          </cell>
          <cell r="T98">
            <v>86500.652159999998</v>
          </cell>
          <cell r="U98">
            <v>91052.197600000014</v>
          </cell>
          <cell r="V98">
            <v>97242.980640000009</v>
          </cell>
          <cell r="W98">
            <v>99967.947040000014</v>
          </cell>
          <cell r="X98">
            <v>102767.42424000001</v>
          </cell>
          <cell r="Y98">
            <v>105696.76312</v>
          </cell>
        </row>
        <row r="99">
          <cell r="P99" t="str">
            <v>06744C</v>
          </cell>
          <cell r="Q99" t="str">
            <v>Manager Healthy Start</v>
          </cell>
          <cell r="R99" t="str">
            <v>34M</v>
          </cell>
          <cell r="S99">
            <v>75877.540960000013</v>
          </cell>
          <cell r="T99">
            <v>79654.174080000012</v>
          </cell>
          <cell r="U99">
            <v>83645.824080000006</v>
          </cell>
          <cell r="V99">
            <v>89055.30816</v>
          </cell>
          <cell r="W99">
            <v>91548.226640000008</v>
          </cell>
          <cell r="X99">
            <v>94113.527040000001</v>
          </cell>
          <cell r="Y99">
            <v>96795.915840000016</v>
          </cell>
        </row>
        <row r="100">
          <cell r="P100" t="str">
            <v>52600C</v>
          </cell>
          <cell r="Q100" t="str">
            <v>Manager Housing Development</v>
          </cell>
          <cell r="R100" t="str">
            <v>63</v>
          </cell>
          <cell r="S100">
            <v>101679.56656000002</v>
          </cell>
          <cell r="T100">
            <v>105745.72736</v>
          </cell>
          <cell r="U100">
            <v>109975.81192000001</v>
          </cell>
          <cell r="V100">
            <v>114374.07800000001</v>
          </cell>
          <cell r="W100">
            <v>118951.17000000001</v>
          </cell>
        </row>
        <row r="101">
          <cell r="P101" t="str">
            <v>06795C</v>
          </cell>
          <cell r="Q101" t="str">
            <v xml:space="preserve">Manager Internal Audit </v>
          </cell>
          <cell r="R101" t="str">
            <v>045</v>
          </cell>
          <cell r="S101">
            <v>89836.687976500005</v>
          </cell>
          <cell r="T101">
            <v>94565.253882500008</v>
          </cell>
          <cell r="U101">
            <v>99541.510882500006</v>
          </cell>
          <cell r="V101">
            <v>106310.94500000001</v>
          </cell>
          <cell r="W101">
            <v>109288.31161750002</v>
          </cell>
          <cell r="X101">
            <v>112348.57661750002</v>
          </cell>
          <cell r="Y101">
            <v>115551.10402350001</v>
          </cell>
        </row>
        <row r="102">
          <cell r="P102" t="str">
            <v>01680C</v>
          </cell>
          <cell r="Q102" t="str">
            <v>Manager Legislative Support Services</v>
          </cell>
          <cell r="R102" t="str">
            <v>34M</v>
          </cell>
          <cell r="S102">
            <v>75877.540960000013</v>
          </cell>
          <cell r="T102">
            <v>79654.174080000012</v>
          </cell>
          <cell r="U102">
            <v>83645.824080000006</v>
          </cell>
          <cell r="V102">
            <v>89055.30816</v>
          </cell>
          <cell r="W102">
            <v>91548.226640000008</v>
          </cell>
          <cell r="X102">
            <v>94113.527040000001</v>
          </cell>
          <cell r="Y102">
            <v>96795.915840000016</v>
          </cell>
        </row>
        <row r="103">
          <cell r="P103" t="str">
            <v>06825C</v>
          </cell>
          <cell r="Q103" t="str">
            <v>Manager MPD Intellectual Property</v>
          </cell>
          <cell r="R103" t="str">
            <v>41C</v>
          </cell>
          <cell r="S103">
            <v>82174.768000000011</v>
          </cell>
          <cell r="T103">
            <v>86500.652159999998</v>
          </cell>
          <cell r="U103">
            <v>91052.197600000014</v>
          </cell>
          <cell r="V103">
            <v>97242.980640000009</v>
          </cell>
          <cell r="W103">
            <v>99967.947040000014</v>
          </cell>
          <cell r="X103">
            <v>102767.42424000001</v>
          </cell>
          <cell r="Y103">
            <v>105696.76312</v>
          </cell>
        </row>
        <row r="104">
          <cell r="P104" t="str">
            <v>06830C</v>
          </cell>
          <cell r="Q104" t="str">
            <v>Manager MPLS Development Review</v>
          </cell>
          <cell r="R104" t="str">
            <v>63</v>
          </cell>
          <cell r="S104">
            <v>101679.56656000002</v>
          </cell>
          <cell r="T104">
            <v>105745.72736</v>
          </cell>
          <cell r="U104">
            <v>109975.81192000001</v>
          </cell>
          <cell r="V104">
            <v>114374.07800000001</v>
          </cell>
          <cell r="W104">
            <v>118951.17000000001</v>
          </cell>
        </row>
        <row r="105">
          <cell r="P105" t="str">
            <v>06835C</v>
          </cell>
          <cell r="Q105" t="str">
            <v>Manager MPLS Workforce Development Program</v>
          </cell>
          <cell r="R105" t="str">
            <v>83</v>
          </cell>
          <cell r="S105">
            <v>78928.22600000001</v>
          </cell>
          <cell r="T105">
            <v>83081.670880000005</v>
          </cell>
          <cell r="U105">
            <v>87454.390400000004</v>
          </cell>
          <cell r="V105">
            <v>92057.028960000011</v>
          </cell>
          <cell r="W105">
            <v>94632.973760000008</v>
          </cell>
          <cell r="X105">
            <v>97285.558239999998</v>
          </cell>
          <cell r="Y105">
            <v>100057.36</v>
          </cell>
        </row>
        <row r="106">
          <cell r="P106" t="str">
            <v>06839C</v>
          </cell>
          <cell r="Q106" t="str">
            <v>Manager Neighborhood Support</v>
          </cell>
          <cell r="R106" t="str">
            <v>83</v>
          </cell>
          <cell r="S106">
            <v>78928.22600000001</v>
          </cell>
          <cell r="T106">
            <v>83081.670880000005</v>
          </cell>
          <cell r="U106">
            <v>87454.390400000004</v>
          </cell>
          <cell r="V106">
            <v>92057.028960000011</v>
          </cell>
          <cell r="W106">
            <v>94632.973760000008</v>
          </cell>
          <cell r="X106">
            <v>97285.558239999998</v>
          </cell>
          <cell r="Y106">
            <v>100057.36</v>
          </cell>
        </row>
        <row r="107">
          <cell r="P107" t="str">
            <v>52620C</v>
          </cell>
          <cell r="Q107" t="str">
            <v>Manager NRP &amp; Citizen Participation</v>
          </cell>
          <cell r="R107" t="str">
            <v>41C</v>
          </cell>
          <cell r="S107">
            <v>82174.768000000011</v>
          </cell>
          <cell r="T107">
            <v>86500.652159999998</v>
          </cell>
          <cell r="U107">
            <v>91052.197600000014</v>
          </cell>
          <cell r="V107">
            <v>97242.980640000009</v>
          </cell>
          <cell r="W107">
            <v>99967.947040000014</v>
          </cell>
          <cell r="X107">
            <v>102767.42424000001</v>
          </cell>
          <cell r="Y107">
            <v>105696.76312</v>
          </cell>
        </row>
        <row r="108">
          <cell r="P108" t="str">
            <v>06856C</v>
          </cell>
          <cell r="Q108" t="str">
            <v>Manager Payroll</v>
          </cell>
          <cell r="R108" t="str">
            <v>44</v>
          </cell>
          <cell r="S108">
            <v>93702.653200000001</v>
          </cell>
          <cell r="T108">
            <v>98929.053600000014</v>
          </cell>
          <cell r="U108">
            <v>105711.66528</v>
          </cell>
          <cell r="V108">
            <v>108670.80848000001</v>
          </cell>
          <cell r="W108">
            <v>111712.978</v>
          </cell>
          <cell r="X108">
            <v>114899.91136</v>
          </cell>
        </row>
        <row r="109">
          <cell r="P109" t="str">
            <v>06846C</v>
          </cell>
          <cell r="Q109" t="str">
            <v>Manager Personel, Finance Technology &amp; Administration</v>
          </cell>
          <cell r="R109" t="str">
            <v>41C</v>
          </cell>
          <cell r="S109">
            <v>82174.768000000011</v>
          </cell>
          <cell r="T109">
            <v>86500.652159999998</v>
          </cell>
          <cell r="U109">
            <v>91052.197600000014</v>
          </cell>
          <cell r="V109">
            <v>97242.980640000009</v>
          </cell>
          <cell r="W109">
            <v>99967.947040000014</v>
          </cell>
          <cell r="X109">
            <v>102767.42424000001</v>
          </cell>
          <cell r="Y109">
            <v>105696.76312</v>
          </cell>
        </row>
        <row r="110">
          <cell r="P110" t="str">
            <v>10160C</v>
          </cell>
          <cell r="Q110" t="str">
            <v>Manager Planning</v>
          </cell>
          <cell r="R110" t="str">
            <v>44</v>
          </cell>
          <cell r="S110">
            <v>93702.653200000001</v>
          </cell>
          <cell r="T110">
            <v>98929.053600000014</v>
          </cell>
          <cell r="U110">
            <v>105711.66528</v>
          </cell>
          <cell r="V110">
            <v>108670.80848000001</v>
          </cell>
          <cell r="W110">
            <v>111712.978</v>
          </cell>
          <cell r="X110">
            <v>114899.91136</v>
          </cell>
        </row>
        <row r="111">
          <cell r="P111" t="str">
            <v>10193C</v>
          </cell>
          <cell r="Q111" t="str">
            <v>Manager Police Record Services</v>
          </cell>
          <cell r="R111" t="str">
            <v>121</v>
          </cell>
          <cell r="S111">
            <v>84209.977280000006</v>
          </cell>
          <cell r="T111">
            <v>86568.776320000004</v>
          </cell>
          <cell r="U111">
            <v>88991.441760000016</v>
          </cell>
          <cell r="V111">
            <v>91484.360240000009</v>
          </cell>
          <cell r="W111">
            <v>94045.402880000009</v>
          </cell>
          <cell r="X111">
            <v>96680.956319999998</v>
          </cell>
          <cell r="Y111">
            <v>99433.598160000009</v>
          </cell>
        </row>
        <row r="112">
          <cell r="P112" t="str">
            <v>06919C</v>
          </cell>
          <cell r="Q112" t="str">
            <v>Manager Public Health Emergency Response</v>
          </cell>
          <cell r="R112" t="str">
            <v>64</v>
          </cell>
          <cell r="S112">
            <v>75877.540960000013</v>
          </cell>
          <cell r="T112">
            <v>79654.174080000012</v>
          </cell>
          <cell r="U112">
            <v>83645.824080000006</v>
          </cell>
          <cell r="V112">
            <v>89055.30816</v>
          </cell>
          <cell r="W112">
            <v>91548.226640000008</v>
          </cell>
          <cell r="X112">
            <v>94113.527040000001</v>
          </cell>
          <cell r="Y112">
            <v>96795.915840000016</v>
          </cell>
        </row>
        <row r="113">
          <cell r="P113" t="str">
            <v>52924C</v>
          </cell>
          <cell r="Q113" t="str">
            <v>Manager Public Works Initiatives and Analysis</v>
          </cell>
          <cell r="R113" t="str">
            <v>104</v>
          </cell>
          <cell r="S113">
            <v>90349.667200000011</v>
          </cell>
          <cell r="T113">
            <v>93962.376560000019</v>
          </cell>
          <cell r="U113">
            <v>97721.978640000016</v>
          </cell>
          <cell r="V113">
            <v>101630.60232000001</v>
          </cell>
          <cell r="W113">
            <v>105696.76312</v>
          </cell>
        </row>
        <row r="114">
          <cell r="P114" t="str">
            <v xml:space="preserve">52906C </v>
          </cell>
          <cell r="Q114" t="str">
            <v>Manager Research &amp; Evaluation - Health Dept</v>
          </cell>
          <cell r="R114" t="str">
            <v>104</v>
          </cell>
          <cell r="S114">
            <v>90349.667200000011</v>
          </cell>
          <cell r="T114">
            <v>93962.376560000019</v>
          </cell>
          <cell r="U114">
            <v>97721.978640000016</v>
          </cell>
          <cell r="V114">
            <v>101630.60232000001</v>
          </cell>
          <cell r="W114">
            <v>105696.76312</v>
          </cell>
        </row>
        <row r="115">
          <cell r="P115" t="str">
            <v>06934C</v>
          </cell>
          <cell r="Q115" t="str">
            <v>Manager Resource Coordinator</v>
          </cell>
          <cell r="R115" t="str">
            <v>44</v>
          </cell>
          <cell r="S115">
            <v>93702.653200000001</v>
          </cell>
          <cell r="T115">
            <v>98929.053600000014</v>
          </cell>
          <cell r="U115">
            <v>105711.66528</v>
          </cell>
          <cell r="V115">
            <v>108670.80848000001</v>
          </cell>
          <cell r="W115">
            <v>111712.978</v>
          </cell>
          <cell r="X115">
            <v>114899.91136</v>
          </cell>
        </row>
        <row r="116">
          <cell r="P116" t="str">
            <v>06720C</v>
          </cell>
          <cell r="Q116" t="str">
            <v>Manager Revenue &amp; Collections</v>
          </cell>
          <cell r="R116" t="str">
            <v>44G</v>
          </cell>
          <cell r="S116">
            <v>98215.878800000006</v>
          </cell>
          <cell r="T116">
            <v>102145.79128</v>
          </cell>
          <cell r="U116">
            <v>106231.11200000001</v>
          </cell>
          <cell r="V116">
            <v>110480.35648</v>
          </cell>
          <cell r="W116">
            <v>114899.91136</v>
          </cell>
        </row>
        <row r="117">
          <cell r="P117" t="str">
            <v>06935C</v>
          </cell>
          <cell r="Q117" t="str">
            <v>Manager Safety Programs</v>
          </cell>
          <cell r="R117" t="str">
            <v>34D</v>
          </cell>
          <cell r="S117">
            <v>74466.093520000009</v>
          </cell>
          <cell r="T117">
            <v>78310.850800000015</v>
          </cell>
          <cell r="U117">
            <v>82302.500800000009</v>
          </cell>
          <cell r="V117">
            <v>87873.779760000005</v>
          </cell>
          <cell r="W117">
            <v>90334.765040000013</v>
          </cell>
          <cell r="X117">
            <v>92863.874479999999</v>
          </cell>
          <cell r="Y117">
            <v>95512.20120000001</v>
          </cell>
        </row>
        <row r="118">
          <cell r="P118" t="str">
            <v>06938C</v>
          </cell>
          <cell r="Q118" t="str">
            <v>Manager School Health Services</v>
          </cell>
          <cell r="R118" t="str">
            <v>42B</v>
          </cell>
          <cell r="S118">
            <v>90104.846000000005</v>
          </cell>
          <cell r="T118">
            <v>94313.641760000013</v>
          </cell>
          <cell r="U118">
            <v>99959.431520000013</v>
          </cell>
          <cell r="V118">
            <v>102761.03760000001</v>
          </cell>
          <cell r="W118">
            <v>105639.28336</v>
          </cell>
          <cell r="X118">
            <v>108649.51968000001</v>
          </cell>
          <cell r="Y118">
            <v>0</v>
          </cell>
        </row>
        <row r="119">
          <cell r="P119" t="str">
            <v>59210C</v>
          </cell>
          <cell r="Q119" t="str">
            <v>Manager Small Business Program</v>
          </cell>
          <cell r="R119" t="str">
            <v>104</v>
          </cell>
          <cell r="S119">
            <v>90349.667200000011</v>
          </cell>
          <cell r="T119">
            <v>93962.376560000019</v>
          </cell>
          <cell r="U119">
            <v>97721.978640000016</v>
          </cell>
          <cell r="V119">
            <v>101630.60232000001</v>
          </cell>
          <cell r="W119">
            <v>105696.76312</v>
          </cell>
        </row>
        <row r="120">
          <cell r="P120" t="str">
            <v>06963C</v>
          </cell>
          <cell r="Q120" t="str">
            <v>Manager Special Projects &amp; Business Specialist</v>
          </cell>
          <cell r="R120" t="str">
            <v>96</v>
          </cell>
          <cell r="S120">
            <v>97915.706720000017</v>
          </cell>
          <cell r="T120">
            <v>100851.43224000001</v>
          </cell>
          <cell r="U120">
            <v>103878.69960000001</v>
          </cell>
          <cell r="V120">
            <v>106993.25104</v>
          </cell>
        </row>
        <row r="121">
          <cell r="P121" t="str">
            <v>06608C</v>
          </cell>
          <cell r="Q121" t="str">
            <v>Manager Stores &amp; Central Requistions</v>
          </cell>
          <cell r="R121" t="str">
            <v>86</v>
          </cell>
          <cell r="S121">
            <v>70327.550800000012</v>
          </cell>
          <cell r="T121">
            <v>74027.544240000003</v>
          </cell>
          <cell r="U121">
            <v>77923.394640000013</v>
          </cell>
          <cell r="V121">
            <v>82025.746400000004</v>
          </cell>
          <cell r="W121">
            <v>84322.807920000007</v>
          </cell>
          <cell r="X121">
            <v>86683.735840000008</v>
          </cell>
          <cell r="Y121">
            <v>89155.365520000007</v>
          </cell>
        </row>
        <row r="122">
          <cell r="P122" t="str">
            <v>06670C</v>
          </cell>
          <cell r="Q122" t="str">
            <v>Manager Sustainability</v>
          </cell>
          <cell r="R122" t="str">
            <v>44G</v>
          </cell>
          <cell r="S122">
            <v>98215.878800000006</v>
          </cell>
          <cell r="T122">
            <v>102145.79128</v>
          </cell>
          <cell r="U122">
            <v>106231.11200000001</v>
          </cell>
          <cell r="V122">
            <v>110480.35648</v>
          </cell>
          <cell r="W122">
            <v>114899.91136</v>
          </cell>
        </row>
        <row r="123">
          <cell r="P123" t="str">
            <v>00850C</v>
          </cell>
          <cell r="Q123" t="str">
            <v>Manager Treasury Operations</v>
          </cell>
          <cell r="R123" t="str">
            <v>50</v>
          </cell>
          <cell r="S123">
            <v>88980.797359999997</v>
          </cell>
          <cell r="T123">
            <v>93430.156560000018</v>
          </cell>
          <cell r="U123">
            <v>98100.919280000002</v>
          </cell>
          <cell r="V123">
            <v>104508.84808000001</v>
          </cell>
          <cell r="W123">
            <v>107436.05808</v>
          </cell>
          <cell r="X123">
            <v>110446.2944</v>
          </cell>
          <cell r="Y123">
            <v>113592.77904000001</v>
          </cell>
        </row>
        <row r="124">
          <cell r="P124" t="str">
            <v>07020C</v>
          </cell>
          <cell r="Q124" t="str">
            <v>Manager Utilities Billing</v>
          </cell>
          <cell r="R124" t="str">
            <v>34D</v>
          </cell>
          <cell r="S124">
            <v>74466.093520000009</v>
          </cell>
          <cell r="T124">
            <v>78310.850800000015</v>
          </cell>
          <cell r="U124">
            <v>82302.500800000009</v>
          </cell>
          <cell r="V124">
            <v>87873.779760000005</v>
          </cell>
          <cell r="W124">
            <v>90334.765040000013</v>
          </cell>
          <cell r="X124">
            <v>92863.874479999999</v>
          </cell>
          <cell r="Y124">
            <v>95512.20120000001</v>
          </cell>
        </row>
        <row r="125">
          <cell r="P125" t="str">
            <v>07022C</v>
          </cell>
          <cell r="Q125" t="str">
            <v>Manager Video Services</v>
          </cell>
          <cell r="R125" t="str">
            <v>34M</v>
          </cell>
          <cell r="S125">
            <v>65991.022240000006</v>
          </cell>
          <cell r="T125">
            <v>69590.958320000005</v>
          </cell>
          <cell r="U125">
            <v>74323.458560000014</v>
          </cell>
          <cell r="V125">
            <v>81282.76728</v>
          </cell>
          <cell r="W125">
            <v>83558.540000000008</v>
          </cell>
          <cell r="X125">
            <v>85898.179120000001</v>
          </cell>
          <cell r="Y125">
            <v>88346.39112</v>
          </cell>
        </row>
        <row r="126">
          <cell r="P126" t="str">
            <v>42300C</v>
          </cell>
          <cell r="Q126" t="str">
            <v>Marketing &amp; Communication Manager</v>
          </cell>
          <cell r="R126" t="str">
            <v>35</v>
          </cell>
          <cell r="S126">
            <v>71666.616320000001</v>
          </cell>
          <cell r="T126">
            <v>75438.991680000006</v>
          </cell>
          <cell r="U126">
            <v>80011.825920000003</v>
          </cell>
          <cell r="V126">
            <v>84586.789040000003</v>
          </cell>
          <cell r="W126">
            <v>86954.103600000017</v>
          </cell>
          <cell r="X126">
            <v>89389.542320000008</v>
          </cell>
          <cell r="Y126">
            <v>91937.811680000013</v>
          </cell>
        </row>
        <row r="127">
          <cell r="P127" t="str">
            <v>52985C</v>
          </cell>
          <cell r="Q127" t="str">
            <v>Medical Assistant Program Supervisor</v>
          </cell>
          <cell r="R127" t="str">
            <v>070</v>
          </cell>
          <cell r="S127">
            <v>64498</v>
          </cell>
          <cell r="T127">
            <v>67080</v>
          </cell>
          <cell r="U127">
            <v>69766</v>
          </cell>
          <cell r="V127">
            <v>72560</v>
          </cell>
          <cell r="W127">
            <v>75465</v>
          </cell>
          <cell r="X127"/>
          <cell r="Y127"/>
        </row>
        <row r="128">
          <cell r="P128" t="str">
            <v>08855C</v>
          </cell>
          <cell r="Q128" t="str">
            <v>MFD Interagency Coordinator</v>
          </cell>
          <cell r="R128" t="str">
            <v>65</v>
          </cell>
          <cell r="S128">
            <v>70512.763359999997</v>
          </cell>
          <cell r="T128">
            <v>74057.348560000013</v>
          </cell>
          <cell r="U128">
            <v>78057.514080000008</v>
          </cell>
          <cell r="V128">
            <v>84578.273520000017</v>
          </cell>
          <cell r="W128">
            <v>86947.716960000005</v>
          </cell>
          <cell r="X128">
            <v>91501.391279999996</v>
          </cell>
          <cell r="Y128">
            <v>96749.080480000004</v>
          </cell>
        </row>
        <row r="129">
          <cell r="P129" t="str">
            <v>07250C</v>
          </cell>
          <cell r="Q129" t="str">
            <v>Nurse Practitioner Physicisian's Assistant</v>
          </cell>
          <cell r="R129" t="str">
            <v>049</v>
          </cell>
          <cell r="S129">
            <v>95952.879360000006</v>
          </cell>
          <cell r="T129">
            <v>98639.525920000015</v>
          </cell>
          <cell r="U129">
            <v>101400.68328</v>
          </cell>
          <cell r="V129">
            <v>104291.70232</v>
          </cell>
        </row>
        <row r="130">
          <cell r="P130" t="str">
            <v>07455C</v>
          </cell>
          <cell r="Q130" t="str">
            <v xml:space="preserve">Parking System Manager </v>
          </cell>
          <cell r="R130" t="str">
            <v>105</v>
          </cell>
          <cell r="S130">
            <v>101351.71904000001</v>
          </cell>
          <cell r="T130">
            <v>105405.10656000001</v>
          </cell>
          <cell r="U130">
            <v>109620.28896000001</v>
          </cell>
          <cell r="V130">
            <v>114005.78176000001</v>
          </cell>
          <cell r="W130">
            <v>118565.84272000002</v>
          </cell>
        </row>
        <row r="131">
          <cell r="P131" t="str">
            <v>06965C</v>
          </cell>
          <cell r="Q131" t="str">
            <v>Policy, Research and Outreach Manager</v>
          </cell>
          <cell r="R131" t="str">
            <v>54</v>
          </cell>
          <cell r="S131">
            <v>109066.78016000001</v>
          </cell>
          <cell r="T131">
            <v>112119.59408000001</v>
          </cell>
          <cell r="U131">
            <v>115259.69208000001</v>
          </cell>
          <cell r="V131">
            <v>118544.55392000001</v>
          </cell>
        </row>
        <row r="132">
          <cell r="P132" t="str">
            <v>52937C</v>
          </cell>
          <cell r="Q132" t="str">
            <v>Principal Budget and Evaluation Analyst</v>
          </cell>
          <cell r="R132" t="str">
            <v>41C</v>
          </cell>
          <cell r="S132">
            <v>82174.768000000011</v>
          </cell>
          <cell r="T132">
            <v>86501.102500000008</v>
          </cell>
          <cell r="U132">
            <v>91052.607000000004</v>
          </cell>
          <cell r="V132">
            <v>97242.735000000001</v>
          </cell>
          <cell r="W132">
            <v>99968.315500000012</v>
          </cell>
          <cell r="X132">
            <v>102767.588</v>
          </cell>
          <cell r="Y132">
            <v>105696.845</v>
          </cell>
        </row>
        <row r="133">
          <cell r="P133" t="str">
            <v>08360C</v>
          </cell>
          <cell r="Q133" t="str">
            <v>Program Assistant</v>
          </cell>
          <cell r="R133" t="str">
            <v>08</v>
          </cell>
          <cell r="S133">
            <v>26.776807000000002</v>
          </cell>
          <cell r="T133">
            <v>28.186166500000002</v>
          </cell>
          <cell r="U133">
            <v>29.669218000000001</v>
          </cell>
          <cell r="V133">
            <v>31.692677500000002</v>
          </cell>
          <cell r="W133">
            <v>32.580052000000002</v>
          </cell>
          <cell r="X133">
            <v>33.490967000000005</v>
          </cell>
          <cell r="Y133">
            <v>34.445892500000006</v>
          </cell>
        </row>
        <row r="134">
          <cell r="P134" t="str">
            <v>08433C</v>
          </cell>
          <cell r="Q134" t="str">
            <v>Project Coordinator (Supervisory)</v>
          </cell>
          <cell r="R134" t="str">
            <v>36</v>
          </cell>
          <cell r="S134">
            <v>76722.706319999998</v>
          </cell>
          <cell r="T134">
            <v>81855.436000000002</v>
          </cell>
          <cell r="U134">
            <v>84148.239760000011</v>
          </cell>
          <cell r="V134">
            <v>86504.909920000006</v>
          </cell>
          <cell r="W134">
            <v>88970.152960000007</v>
          </cell>
        </row>
        <row r="135">
          <cell r="P135" t="str">
            <v>10207C</v>
          </cell>
          <cell r="Q135" t="str">
            <v>Property and Evidence Manager</v>
          </cell>
          <cell r="R135" t="str">
            <v>34D</v>
          </cell>
          <cell r="S135">
            <v>65991.022240000006</v>
          </cell>
          <cell r="T135">
            <v>69580.313920000001</v>
          </cell>
          <cell r="U135">
            <v>74323.458560000014</v>
          </cell>
          <cell r="V135">
            <v>81282.76728</v>
          </cell>
          <cell r="W135">
            <v>83558.540000000008</v>
          </cell>
          <cell r="X135">
            <v>85898.179120000001</v>
          </cell>
          <cell r="Y135">
            <v>88346.39112</v>
          </cell>
        </row>
        <row r="136">
          <cell r="P136" t="str">
            <v>08445C</v>
          </cell>
          <cell r="Q136" t="str">
            <v>Property Services Project Coordinator</v>
          </cell>
          <cell r="R136" t="str">
            <v>74</v>
          </cell>
          <cell r="S136">
            <v>62992.331000000006</v>
          </cell>
          <cell r="T136">
            <v>66308.469976500011</v>
          </cell>
          <cell r="U136">
            <v>69798.604976500006</v>
          </cell>
          <cell r="V136">
            <v>74542.5285</v>
          </cell>
          <cell r="W136">
            <v>76630.468500000003</v>
          </cell>
          <cell r="X136">
            <v>78776.748000000007</v>
          </cell>
          <cell r="Y136">
            <v>81020.258976500001</v>
          </cell>
        </row>
        <row r="137">
          <cell r="P137" t="str">
            <v>08447C</v>
          </cell>
          <cell r="Q137" t="str">
            <v>Public Arts Administrator</v>
          </cell>
          <cell r="R137" t="str">
            <v>10</v>
          </cell>
          <cell r="S137">
            <v>85529.882880000005</v>
          </cell>
          <cell r="T137">
            <v>88950.993040000001</v>
          </cell>
          <cell r="U137">
            <v>92508.351520000011</v>
          </cell>
          <cell r="V137">
            <v>96208.344960000002</v>
          </cell>
          <cell r="W137">
            <v>100057.36</v>
          </cell>
        </row>
        <row r="138">
          <cell r="P138" t="str">
            <v>08487C</v>
          </cell>
          <cell r="Q138" t="str">
            <v>Public Health Mental Health Counselor</v>
          </cell>
          <cell r="R138" t="str">
            <v>083</v>
          </cell>
          <cell r="S138">
            <v>78928.22600000001</v>
          </cell>
          <cell r="T138">
            <v>83081.670880000005</v>
          </cell>
          <cell r="U138">
            <v>87454.390400000004</v>
          </cell>
          <cell r="V138">
            <v>92057.028960000011</v>
          </cell>
          <cell r="W138">
            <v>94632.973760000008</v>
          </cell>
          <cell r="X138">
            <v>97285.558239999998</v>
          </cell>
          <cell r="Y138">
            <v>100057.36</v>
          </cell>
        </row>
        <row r="139">
          <cell r="P139" t="str">
            <v>08563C</v>
          </cell>
          <cell r="Q139" t="str">
            <v>Public Works Interagency Coordinator</v>
          </cell>
          <cell r="R139" t="str">
            <v>65</v>
          </cell>
          <cell r="S139">
            <v>70512.763359999997</v>
          </cell>
          <cell r="T139">
            <v>74057.348560000013</v>
          </cell>
          <cell r="U139">
            <v>78057.514080000008</v>
          </cell>
          <cell r="V139">
            <v>84578.273520000017</v>
          </cell>
          <cell r="W139">
            <v>86947.716960000005</v>
          </cell>
          <cell r="X139">
            <v>91501.391279999996</v>
          </cell>
          <cell r="Y139">
            <v>96749.080480000004</v>
          </cell>
        </row>
        <row r="140">
          <cell r="P140" t="str">
            <v>08835C</v>
          </cell>
          <cell r="Q140" t="str">
            <v xml:space="preserve">Recycling Coordinator </v>
          </cell>
          <cell r="R140" t="str">
            <v>97</v>
          </cell>
          <cell r="S140">
            <v>61905.701520000002</v>
          </cell>
          <cell r="T140">
            <v>63764.213760000006</v>
          </cell>
          <cell r="U140">
            <v>65678.076880000008</v>
          </cell>
          <cell r="V140">
            <v>67647.29088</v>
          </cell>
          <cell r="W140">
            <v>69676.113520000014</v>
          </cell>
          <cell r="X140">
            <v>71766.673680000007</v>
          </cell>
          <cell r="Y140">
            <v>73918.971359999996</v>
          </cell>
        </row>
        <row r="141">
          <cell r="P141" t="str">
            <v>08856C</v>
          </cell>
          <cell r="Q141" t="str">
            <v>Regulatory Services Interagency Coordinator</v>
          </cell>
          <cell r="R141" t="str">
            <v>065</v>
          </cell>
          <cell r="S141">
            <v>70512.763359999997</v>
          </cell>
          <cell r="T141">
            <v>74057.348560000013</v>
          </cell>
          <cell r="U141">
            <v>78057.514080000008</v>
          </cell>
          <cell r="V141">
            <v>84578.273520000017</v>
          </cell>
          <cell r="W141">
            <v>86947.716960000005</v>
          </cell>
          <cell r="X141">
            <v>91501.391279999996</v>
          </cell>
          <cell r="Y141">
            <v>96749.080480000004</v>
          </cell>
        </row>
        <row r="142">
          <cell r="P142" t="str">
            <v>08885C</v>
          </cell>
          <cell r="Q142" t="str">
            <v>Risk Manager</v>
          </cell>
          <cell r="R142" t="str">
            <v>41B</v>
          </cell>
          <cell r="S142">
            <v>83571.313280000002</v>
          </cell>
          <cell r="T142">
            <v>87737.531440000006</v>
          </cell>
          <cell r="U142">
            <v>92152.828560000009</v>
          </cell>
          <cell r="V142">
            <v>98190.332240000003</v>
          </cell>
          <cell r="W142">
            <v>100940.84520000001</v>
          </cell>
          <cell r="X142">
            <v>103765.86896000001</v>
          </cell>
          <cell r="Y142">
            <v>106722.88328000001</v>
          </cell>
        </row>
        <row r="143">
          <cell r="P143" t="str">
            <v>09035C</v>
          </cell>
          <cell r="Q143" t="str">
            <v xml:space="preserve">School Patrol Agent </v>
          </cell>
          <cell r="R143" t="str">
            <v>09</v>
          </cell>
          <cell r="S143">
            <v>22.457637000000002</v>
          </cell>
          <cell r="T143">
            <v>23.992887000000003</v>
          </cell>
          <cell r="U143">
            <v>24.664303</v>
          </cell>
          <cell r="V143">
            <v>25.367447500000001</v>
          </cell>
        </row>
        <row r="144">
          <cell r="P144" t="str">
            <v>09072C</v>
          </cell>
          <cell r="Q144" t="str">
            <v>Seasonal Elections Support Specialist I</v>
          </cell>
          <cell r="R144" t="str">
            <v>01</v>
          </cell>
          <cell r="S144">
            <v>19.266364000000003</v>
          </cell>
          <cell r="T144">
            <v>19.965414500000001</v>
          </cell>
          <cell r="U144">
            <v>20.6900525</v>
          </cell>
        </row>
        <row r="145">
          <cell r="P145" t="str">
            <v>09073C</v>
          </cell>
          <cell r="Q145" t="str">
            <v>Seasonal Elections Support Specialist II</v>
          </cell>
          <cell r="R145" t="str">
            <v>02</v>
          </cell>
          <cell r="S145">
            <v>19.850782500000001</v>
          </cell>
          <cell r="T145">
            <v>20.845624500000003</v>
          </cell>
          <cell r="U145">
            <v>21.876289</v>
          </cell>
        </row>
        <row r="146">
          <cell r="P146" t="str">
            <v>09075C</v>
          </cell>
          <cell r="Q146" t="str">
            <v>Seasonal Environmental Health Technician</v>
          </cell>
          <cell r="R146" t="str">
            <v>01H</v>
          </cell>
          <cell r="S146">
            <v>14.892948500000001</v>
          </cell>
          <cell r="T146">
            <v>16.611405000000001</v>
          </cell>
          <cell r="U146">
            <v>17.756701500000002</v>
          </cell>
          <cell r="V146">
            <v>19.475158</v>
          </cell>
        </row>
        <row r="147">
          <cell r="P147" t="str">
            <v>C09078</v>
          </cell>
          <cell r="Q147" t="str">
            <v>Seasonal Legislative Aide</v>
          </cell>
          <cell r="R147" t="str">
            <v>01H</v>
          </cell>
          <cell r="S147">
            <v>14.892948500000001</v>
          </cell>
          <cell r="T147">
            <v>16.611405000000001</v>
          </cell>
          <cell r="U147">
            <v>17.756701500000002</v>
          </cell>
          <cell r="V147">
            <v>19.475158</v>
          </cell>
        </row>
        <row r="148">
          <cell r="P148" t="str">
            <v>52936C</v>
          </cell>
          <cell r="Q148" t="str">
            <v>Senior Budget and Evaluation Analyst</v>
          </cell>
          <cell r="R148" t="str">
            <v>34M</v>
          </cell>
          <cell r="S148">
            <v>75877.172500000001</v>
          </cell>
          <cell r="T148">
            <v>79653.887500000012</v>
          </cell>
          <cell r="U148">
            <v>83648.608000000007</v>
          </cell>
          <cell r="V148">
            <v>89055.758500000011</v>
          </cell>
          <cell r="W148">
            <v>91547.981</v>
          </cell>
          <cell r="X148">
            <v>94113.895500000013</v>
          </cell>
          <cell r="Y148">
            <v>96795.465500000006</v>
          </cell>
        </row>
        <row r="149">
          <cell r="P149" t="str">
            <v>01446C</v>
          </cell>
          <cell r="Q149" t="str">
            <v>Senior Business Analyst</v>
          </cell>
          <cell r="R149" t="str">
            <v>72</v>
          </cell>
          <cell r="S149">
            <v>74551.248720000003</v>
          </cell>
          <cell r="T149">
            <v>78472.645680000016</v>
          </cell>
          <cell r="U149">
            <v>82613.317280000003</v>
          </cell>
          <cell r="V149">
            <v>91484.360240000009</v>
          </cell>
          <cell r="W149">
            <v>94045.402880000009</v>
          </cell>
          <cell r="X149">
            <v>96678.827439999994</v>
          </cell>
          <cell r="Y149">
            <v>99433.598160000009</v>
          </cell>
        </row>
        <row r="150">
          <cell r="P150" t="str">
            <v>04348C</v>
          </cell>
          <cell r="Q150" t="str">
            <v>Senior Collaboration Architect</v>
          </cell>
          <cell r="R150" t="str">
            <v>53A</v>
          </cell>
          <cell r="S150">
            <v>103684.97152000002</v>
          </cell>
          <cell r="T150">
            <v>109175.35304</v>
          </cell>
          <cell r="U150">
            <v>116549.79336000001</v>
          </cell>
          <cell r="V150">
            <v>119811.23752000001</v>
          </cell>
          <cell r="W150">
            <v>123168.48128000001</v>
          </cell>
          <cell r="X150">
            <v>126679.00440000001</v>
          </cell>
        </row>
        <row r="151">
          <cell r="P151" t="str">
            <v>09172C</v>
          </cell>
          <cell r="Q151" t="str">
            <v xml:space="preserve">Senior Facilities Planner </v>
          </cell>
          <cell r="R151" t="str">
            <v>053</v>
          </cell>
          <cell r="S151">
            <v>85968.432160000011</v>
          </cell>
          <cell r="T151">
            <v>90471.013359999997</v>
          </cell>
          <cell r="U151">
            <v>95224.8024</v>
          </cell>
          <cell r="V151">
            <v>101722.14416000001</v>
          </cell>
          <cell r="W151">
            <v>104572.71448</v>
          </cell>
          <cell r="X151">
            <v>107499.92448</v>
          </cell>
          <cell r="Y151">
            <v>110563.38280000001</v>
          </cell>
        </row>
        <row r="152">
          <cell r="P152" t="str">
            <v>09173C</v>
          </cell>
          <cell r="Q152" t="str">
            <v>Senior Internal Auditor</v>
          </cell>
          <cell r="R152" t="str">
            <v>35</v>
          </cell>
          <cell r="S152">
            <v>71666.616320000001</v>
          </cell>
          <cell r="T152">
            <v>75438.991680000006</v>
          </cell>
          <cell r="U152">
            <v>80011.825920000003</v>
          </cell>
          <cell r="V152">
            <v>84586.789040000003</v>
          </cell>
          <cell r="W152">
            <v>86954.103600000017</v>
          </cell>
          <cell r="X152">
            <v>89389.542320000008</v>
          </cell>
          <cell r="Y152">
            <v>91937.811680000013</v>
          </cell>
        </row>
        <row r="153">
          <cell r="P153" t="str">
            <v>09175C</v>
          </cell>
          <cell r="Q153" t="str">
            <v>Senior Project Manager</v>
          </cell>
          <cell r="R153" t="str">
            <v>105</v>
          </cell>
          <cell r="S153">
            <v>101351.71904000001</v>
          </cell>
          <cell r="T153">
            <v>105405.10656000001</v>
          </cell>
          <cell r="U153">
            <v>109620.28896000001</v>
          </cell>
          <cell r="V153">
            <v>114005.78176000001</v>
          </cell>
          <cell r="W153">
            <v>118565.84272000002</v>
          </cell>
        </row>
        <row r="154">
          <cell r="P154" t="str">
            <v>09155C</v>
          </cell>
          <cell r="Q154" t="str">
            <v>Senior Transportation Planner</v>
          </cell>
          <cell r="R154" t="str">
            <v>104</v>
          </cell>
          <cell r="S154">
            <v>90349.667200000011</v>
          </cell>
          <cell r="T154">
            <v>93962.376560000019</v>
          </cell>
          <cell r="U154">
            <v>97721.978640000016</v>
          </cell>
          <cell r="V154">
            <v>101630.60232000001</v>
          </cell>
          <cell r="W154">
            <v>105696.76312</v>
          </cell>
        </row>
        <row r="155">
          <cell r="P155" t="str">
            <v>09201C</v>
          </cell>
          <cell r="Q155" t="str">
            <v>Shift Supervisor, 311 Call Center</v>
          </cell>
          <cell r="R155" t="str">
            <v>81</v>
          </cell>
          <cell r="S155">
            <v>32.004845000000003</v>
          </cell>
          <cell r="T155">
            <v>33.607646000000003</v>
          </cell>
          <cell r="U155">
            <v>35.790771500000005</v>
          </cell>
          <cell r="V155">
            <v>36.372119500000004</v>
          </cell>
          <cell r="W155">
            <v>37.391525500000007</v>
          </cell>
          <cell r="X155">
            <v>38.455965500000005</v>
          </cell>
        </row>
        <row r="156">
          <cell r="P156" t="str">
            <v>09810C</v>
          </cell>
          <cell r="Q156" t="str">
            <v>Supervisor Administrative Services</v>
          </cell>
          <cell r="R156" t="str">
            <v>40</v>
          </cell>
          <cell r="S156">
            <v>72450.044160000005</v>
          </cell>
          <cell r="T156">
            <v>76073.397920000003</v>
          </cell>
          <cell r="U156">
            <v>79875.577600000019</v>
          </cell>
          <cell r="V156">
            <v>83871.485360000006</v>
          </cell>
          <cell r="W156">
            <v>86219.64</v>
          </cell>
          <cell r="X156">
            <v>88633.78992000001</v>
          </cell>
          <cell r="Y156">
            <v>91160.770480000007</v>
          </cell>
        </row>
        <row r="157">
          <cell r="P157" t="str">
            <v>09926C</v>
          </cell>
          <cell r="Q157" t="str">
            <v>Supervisor CPED Project Coordination</v>
          </cell>
          <cell r="R157" t="str">
            <v>42</v>
          </cell>
          <cell r="S157">
            <v>87718.371520000015</v>
          </cell>
          <cell r="T157">
            <v>91226.765760000009</v>
          </cell>
          <cell r="U157">
            <v>94877.794960000014</v>
          </cell>
          <cell r="V157">
            <v>98671.45912</v>
          </cell>
          <cell r="W157">
            <v>102618.40264000001</v>
          </cell>
          <cell r="X157">
            <v>106722.88328000001</v>
          </cell>
        </row>
        <row r="158">
          <cell r="P158" t="str">
            <v>10074C</v>
          </cell>
          <cell r="Q158" t="str">
            <v>Supervisor Criminal Legal Support Services</v>
          </cell>
          <cell r="R158" t="str">
            <v>022</v>
          </cell>
          <cell r="S158">
            <v>64098.447920000006</v>
          </cell>
          <cell r="T158">
            <v>67470.593840000001</v>
          </cell>
          <cell r="U158">
            <v>71021.565680000014</v>
          </cell>
          <cell r="V158">
            <v>74759.878960000002</v>
          </cell>
          <cell r="W158">
            <v>76852.567999999999</v>
          </cell>
          <cell r="X158">
            <v>79004.865680000017</v>
          </cell>
          <cell r="Y158">
            <v>81257.220720000012</v>
          </cell>
        </row>
        <row r="159">
          <cell r="P159" t="str">
            <v>52918C</v>
          </cell>
          <cell r="Q159" t="str">
            <v>Supervisor Data Practices Compliance</v>
          </cell>
          <cell r="R159" t="str">
            <v>83</v>
          </cell>
          <cell r="S159">
            <v>78928.22600000001</v>
          </cell>
          <cell r="T159">
            <v>83081.670880000005</v>
          </cell>
          <cell r="U159">
            <v>87454.390400000004</v>
          </cell>
          <cell r="V159">
            <v>92057.028960000011</v>
          </cell>
          <cell r="W159">
            <v>94632.973760000008</v>
          </cell>
          <cell r="X159">
            <v>97285.558239999998</v>
          </cell>
          <cell r="Y159">
            <v>100057.36</v>
          </cell>
        </row>
        <row r="160">
          <cell r="P160" t="str">
            <v>09924C</v>
          </cell>
          <cell r="Q160" t="str">
            <v>Supervisor Document Solution Center</v>
          </cell>
          <cell r="R160" t="str">
            <v>12B</v>
          </cell>
          <cell r="S160">
            <v>57779.932080000006</v>
          </cell>
          <cell r="T160">
            <v>59512.840400000008</v>
          </cell>
          <cell r="U160">
            <v>61298.970720000005</v>
          </cell>
          <cell r="V160">
            <v>63138.323040000003</v>
          </cell>
          <cell r="W160">
            <v>65030.89736000001</v>
          </cell>
          <cell r="X160">
            <v>66983.080320000008</v>
          </cell>
          <cell r="Y160">
            <v>68992.743040000001</v>
          </cell>
        </row>
        <row r="161">
          <cell r="P161" t="str">
            <v>52915C</v>
          </cell>
          <cell r="Q161" t="str">
            <v>Supervisor Election Administration</v>
          </cell>
          <cell r="R161" t="str">
            <v>36</v>
          </cell>
          <cell r="S161">
            <v>76722.706319999998</v>
          </cell>
          <cell r="T161">
            <v>81855.436000000002</v>
          </cell>
          <cell r="U161">
            <v>84148.239760000011</v>
          </cell>
          <cell r="V161">
            <v>86504.909920000006</v>
          </cell>
          <cell r="W161">
            <v>88970.152960000007</v>
          </cell>
        </row>
        <row r="162">
          <cell r="P162" t="str">
            <v>09986C</v>
          </cell>
          <cell r="Q162" t="str">
            <v>Supervisor Emergency Management Operators</v>
          </cell>
          <cell r="R162" t="str">
            <v>44</v>
          </cell>
          <cell r="S162">
            <v>93702.653200000001</v>
          </cell>
          <cell r="T162">
            <v>98929.053600000014</v>
          </cell>
          <cell r="U162">
            <v>105711.66528</v>
          </cell>
          <cell r="V162">
            <v>108670.80848000001</v>
          </cell>
          <cell r="W162">
            <v>111712.978</v>
          </cell>
          <cell r="X162">
            <v>114899.91136</v>
          </cell>
          <cell r="Y162">
            <v>0</v>
          </cell>
        </row>
        <row r="163">
          <cell r="P163" t="str">
            <v>10077C</v>
          </cell>
          <cell r="Q163" t="str">
            <v>Supervisor IT Deskside Services</v>
          </cell>
          <cell r="R163" t="str">
            <v>12</v>
          </cell>
          <cell r="S163">
            <v>79639.271920000014</v>
          </cell>
          <cell r="T163">
            <v>82824.076400000005</v>
          </cell>
          <cell r="U163">
            <v>86138.742560000013</v>
          </cell>
          <cell r="V163">
            <v>89583.270399999994</v>
          </cell>
          <cell r="W163">
            <v>93166.175440000006</v>
          </cell>
        </row>
        <row r="164">
          <cell r="P164" t="str">
            <v>10078C</v>
          </cell>
          <cell r="Q164" t="str">
            <v xml:space="preserve">Supervisor IT Service Desk </v>
          </cell>
          <cell r="R164" t="str">
            <v>12</v>
          </cell>
          <cell r="S164">
            <v>79639.271920000014</v>
          </cell>
          <cell r="T164">
            <v>82824.076400000005</v>
          </cell>
          <cell r="U164">
            <v>86138.742560000013</v>
          </cell>
          <cell r="V164">
            <v>89583.270399999994</v>
          </cell>
          <cell r="W164">
            <v>93166.175440000006</v>
          </cell>
        </row>
        <row r="165">
          <cell r="P165" t="str">
            <v>10153C</v>
          </cell>
          <cell r="Q165" t="str">
            <v xml:space="preserve">Supervisor Payroll/Accounting </v>
          </cell>
          <cell r="R165" t="str">
            <v>102</v>
          </cell>
          <cell r="S165">
            <v>34.946384000000002</v>
          </cell>
          <cell r="T165">
            <v>35.925873500000002</v>
          </cell>
          <cell r="U165">
            <v>36.931974000000004</v>
          </cell>
          <cell r="V165">
            <v>37.9831085</v>
          </cell>
          <cell r="W165">
            <v>38.764039000000004</v>
          </cell>
        </row>
        <row r="166">
          <cell r="P166" t="str">
            <v>10170C</v>
          </cell>
          <cell r="Q166" t="str">
            <v>Supervisor Plans Review</v>
          </cell>
          <cell r="R166" t="str">
            <v>44</v>
          </cell>
          <cell r="S166">
            <v>93702.653200000001</v>
          </cell>
          <cell r="T166">
            <v>98929.053600000014</v>
          </cell>
          <cell r="U166">
            <v>105711.66528</v>
          </cell>
          <cell r="V166">
            <v>108670.80848000001</v>
          </cell>
          <cell r="W166">
            <v>111712.978</v>
          </cell>
          <cell r="X166">
            <v>114899.91136</v>
          </cell>
        </row>
        <row r="167">
          <cell r="P167" t="str">
            <v>10195C</v>
          </cell>
          <cell r="Q167" t="str">
            <v xml:space="preserve">Supervisor Police Support Services </v>
          </cell>
          <cell r="R167" t="str">
            <v>022</v>
          </cell>
          <cell r="S167">
            <v>64098.447920000006</v>
          </cell>
          <cell r="T167">
            <v>67470.593840000001</v>
          </cell>
          <cell r="U167">
            <v>71021.565680000014</v>
          </cell>
          <cell r="V167">
            <v>74759.878960000002</v>
          </cell>
          <cell r="W167">
            <v>76852.567999999999</v>
          </cell>
          <cell r="X167">
            <v>79004.865680000017</v>
          </cell>
          <cell r="Y167">
            <v>81257.220720000012</v>
          </cell>
        </row>
        <row r="168">
          <cell r="P168" t="str">
            <v>10207C</v>
          </cell>
          <cell r="Q168" t="str">
            <v>Supervisor Property &amp; Evidence</v>
          </cell>
          <cell r="R168" t="str">
            <v>024</v>
          </cell>
          <cell r="S168">
            <v>65991.022240000006</v>
          </cell>
          <cell r="T168">
            <v>69580.313920000001</v>
          </cell>
          <cell r="U168">
            <v>74323.458560000014</v>
          </cell>
          <cell r="V168">
            <v>81282.76728</v>
          </cell>
          <cell r="W168">
            <v>83558.540000000008</v>
          </cell>
          <cell r="X168">
            <v>85898.179120000001</v>
          </cell>
          <cell r="Y168">
            <v>88346.39112</v>
          </cell>
        </row>
        <row r="169">
          <cell r="P169" t="str">
            <v>10291C</v>
          </cell>
          <cell r="Q169" t="str">
            <v xml:space="preserve">Supervisor Space Planning  </v>
          </cell>
          <cell r="R169" t="str">
            <v>034</v>
          </cell>
          <cell r="S169">
            <v>75877.540960000013</v>
          </cell>
          <cell r="T169">
            <v>79654.174080000012</v>
          </cell>
          <cell r="U169">
            <v>83645.824080000006</v>
          </cell>
          <cell r="V169">
            <v>89055.30816</v>
          </cell>
          <cell r="W169">
            <v>91548.226640000008</v>
          </cell>
          <cell r="X169">
            <v>94113.527040000001</v>
          </cell>
          <cell r="Y169">
            <v>96795.915840000016</v>
          </cell>
        </row>
        <row r="170">
          <cell r="P170" t="str">
            <v>10335C</v>
          </cell>
          <cell r="Q170" t="str">
            <v>Supervisor Transportation Planner</v>
          </cell>
          <cell r="R170" t="str">
            <v>44</v>
          </cell>
          <cell r="S170">
            <v>93702.653200000001</v>
          </cell>
          <cell r="T170">
            <v>98929.053600000014</v>
          </cell>
          <cell r="U170">
            <v>105711.66528</v>
          </cell>
          <cell r="V170">
            <v>108670.80848000001</v>
          </cell>
          <cell r="W170">
            <v>111712.978</v>
          </cell>
          <cell r="X170">
            <v>114899.91136</v>
          </cell>
        </row>
        <row r="171">
          <cell r="P171" t="str">
            <v>10350C</v>
          </cell>
          <cell r="Q171" t="str">
            <v>Supervisor Treasury Division</v>
          </cell>
          <cell r="R171" t="str">
            <v>17</v>
          </cell>
          <cell r="S171">
            <v>58729.412560000004</v>
          </cell>
          <cell r="T171">
            <v>60489.996320000006</v>
          </cell>
          <cell r="U171">
            <v>62305.930960000005</v>
          </cell>
          <cell r="V171">
            <v>64175.087600000006</v>
          </cell>
          <cell r="W171">
            <v>66099.595119999998</v>
          </cell>
          <cell r="X171">
            <v>68081.582399999999</v>
          </cell>
          <cell r="Y171">
            <v>70125.307199999996</v>
          </cell>
        </row>
        <row r="172">
          <cell r="P172" t="str">
            <v>10633C</v>
          </cell>
          <cell r="Q172" t="str">
            <v>Training Development Supervisor</v>
          </cell>
          <cell r="R172" t="str">
            <v>084</v>
          </cell>
          <cell r="S172">
            <v>68952.294320000001</v>
          </cell>
          <cell r="T172">
            <v>72582.034720000011</v>
          </cell>
          <cell r="U172">
            <v>76401.245439999999</v>
          </cell>
          <cell r="V172">
            <v>80422.699760000003</v>
          </cell>
          <cell r="W172">
            <v>82675.054800000013</v>
          </cell>
          <cell r="X172">
            <v>84989.147360000003</v>
          </cell>
          <cell r="Y172">
            <v>87411.812800000014</v>
          </cell>
        </row>
        <row r="173">
          <cell r="P173" t="str">
            <v>52923C</v>
          </cell>
          <cell r="Q173" t="str">
            <v>Truck Operator</v>
          </cell>
          <cell r="R173" t="str">
            <v>107</v>
          </cell>
          <cell r="S173">
            <v>27.077716000000002</v>
          </cell>
        </row>
        <row r="174">
          <cell r="P174" t="str">
            <v>10857C</v>
          </cell>
          <cell r="Q174" t="str">
            <v>Water Business Enterprise System Manager</v>
          </cell>
          <cell r="R174" t="str">
            <v>41C</v>
          </cell>
          <cell r="S174">
            <v>82174.768000000011</v>
          </cell>
          <cell r="T174">
            <v>86500.652159999998</v>
          </cell>
          <cell r="U174">
            <v>91052.197600000014</v>
          </cell>
          <cell r="V174">
            <v>97242.980640000009</v>
          </cell>
          <cell r="W174">
            <v>99967.947040000014</v>
          </cell>
          <cell r="X174">
            <v>102767.42424000001</v>
          </cell>
          <cell r="Y174">
            <v>105696.76312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473" priority="2" operator="greaterThan">
      <formula>100</formula>
    </cfRule>
  </conditionalFormatting>
  <conditionalFormatting sqref="R1:Y1048576">
    <cfRule type="cellIs" dxfId="472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22"/>
  <sheetViews>
    <sheetView showGridLines="0" topLeftCell="G7" zoomScale="112" zoomScaleNormal="112" workbookViewId="0">
      <selection activeCell="I7" sqref="I7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109375" style="93" bestFit="1" customWidth="1"/>
    <col min="14" max="14" width="6.88671875" style="93" bestFit="1" customWidth="1"/>
    <col min="15" max="15" width="10" style="71" hidden="1" customWidth="1"/>
    <col min="16" max="16" width="20.5546875" style="202" bestFit="1" customWidth="1"/>
    <col min="17" max="17" width="17.6640625" style="191" bestFit="1" customWidth="1"/>
    <col min="18" max="18" width="59.88671875" style="189" bestFit="1" customWidth="1"/>
    <col min="19" max="19" width="12.33203125" style="186" bestFit="1" customWidth="1"/>
    <col min="20" max="20" width="17.6640625" style="186" bestFit="1" customWidth="1"/>
    <col min="21" max="21" width="26.109375" style="186" bestFit="1" customWidth="1"/>
    <col min="22" max="26" width="9.88671875" style="186" bestFit="1" customWidth="1"/>
    <col min="27" max="27" width="6.88671875" style="190" bestFit="1" customWidth="1"/>
    <col min="28" max="28" width="17.6640625" style="283" bestFit="1" customWidth="1"/>
    <col min="29" max="29" width="59.88671875" style="129" bestFit="1" customWidth="1"/>
    <col min="30" max="30" width="12.33203125" style="129" bestFit="1" customWidth="1"/>
    <col min="31" max="31" width="17.6640625" style="129" bestFit="1" customWidth="1"/>
    <col min="32" max="37" width="9.88671875" style="129" bestFit="1" customWidth="1"/>
    <col min="38" max="38" width="6.88671875" style="129" bestFit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1070</v>
      </c>
      <c r="Q1" s="363">
        <v>1.04</v>
      </c>
      <c r="R1" s="362"/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988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1069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989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1068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 t="s">
        <v>795</v>
      </c>
      <c r="R6" s="177"/>
      <c r="S6" s="179"/>
      <c r="T6" s="204">
        <v>5</v>
      </c>
      <c r="U6" s="204">
        <f>T6+1</f>
        <v>6</v>
      </c>
      <c r="V6" s="204">
        <f t="shared" ref="V6:Z6" si="0">U6+1</f>
        <v>7</v>
      </c>
      <c r="W6" s="204">
        <f t="shared" si="0"/>
        <v>8</v>
      </c>
      <c r="X6" s="204">
        <f t="shared" si="0"/>
        <v>9</v>
      </c>
      <c r="Y6" s="204">
        <f t="shared" si="0"/>
        <v>10</v>
      </c>
      <c r="Z6" s="204">
        <f t="shared" si="0"/>
        <v>11</v>
      </c>
      <c r="AA6" s="204"/>
      <c r="AB6" s="133" t="s">
        <v>895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5" t="s">
        <v>6</v>
      </c>
      <c r="Q7" s="272" t="s">
        <v>599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M40" ca="1" si="1">IF(E8="E",ROUND(T8,0),ROUND(T8,3))</f>
        <v>92160</v>
      </c>
      <c r="H8" s="74">
        <f t="shared" ca="1" si="1"/>
        <v>97009</v>
      </c>
      <c r="I8" s="74">
        <f t="shared" ca="1" si="1"/>
        <v>102114</v>
      </c>
      <c r="J8" s="74">
        <f t="shared" ca="1" si="1"/>
        <v>107490</v>
      </c>
      <c r="K8" s="74">
        <f t="shared" ca="1" si="1"/>
        <v>110496</v>
      </c>
      <c r="L8" s="74">
        <f t="shared" ca="1" si="1"/>
        <v>113594</v>
      </c>
      <c r="M8" s="74">
        <f t="shared" ca="1" si="1"/>
        <v>116832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92160</v>
      </c>
      <c r="U8" s="186" cm="1">
        <f t="array" aca="1" ref="U8" ca="1">ROUND(IF($Q8="Y",VLOOKUP($P8, INDIRECT($Q$2),U$6,0)*INDIRECT($P$1),VLOOKUP($P8, INDIRECT($Q$2),U$6,0)),IF($E8="E",0,3))</f>
        <v>97009</v>
      </c>
      <c r="V8" s="186" cm="1">
        <f t="array" aca="1" ref="V8" ca="1">ROUND(IF($Q8="Y",VLOOKUP($P8, INDIRECT($Q$2),V$6,0)*INDIRECT($P$1),VLOOKUP($P8, INDIRECT($Q$2),V$6,0)),IF($E8="E",0,3))</f>
        <v>102114</v>
      </c>
      <c r="W8" s="186" cm="1">
        <f t="array" aca="1" ref="W8" ca="1">ROUND(IF($Q8="Y",VLOOKUP($P8, INDIRECT($Q$2),W$6,0)*INDIRECT($P$1),VLOOKUP($P8, INDIRECT($Q$2),W$6,0)),IF($E8="E",0,3))</f>
        <v>107490</v>
      </c>
      <c r="X8" s="186" cm="1">
        <f t="array" aca="1" ref="X8" ca="1">ROUND(IF($Q8="Y",VLOOKUP($P8, INDIRECT($Q$2),X$6,0)*INDIRECT($P$1),VLOOKUP($P8, INDIRECT($Q$2),X$6,0)),IF($E8="E",0,3))</f>
        <v>110496</v>
      </c>
      <c r="Y8" s="186" cm="1">
        <f t="array" aca="1" ref="Y8" ca="1">ROUND(IF($Q8="Y",VLOOKUP($P8, INDIRECT($Q$2),Y$6,0)*INDIRECT($P$1),VLOOKUP($P8, INDIRECT($Q$2),Y$6,0)),IF($E8="E",0,3))</f>
        <v>113594</v>
      </c>
      <c r="Z8" s="186" cm="1">
        <f t="array" aca="1" ref="Z8" ca="1">ROUND(IF($Q8="Y",VLOOKUP($P8, INDIRECT($Q$2),Z$6,0)*INDIRECT($P$1),VLOOKUP($P8, INDIRECT($Q$2),Z$6,0)),IF($E8="E",0,3))</f>
        <v>116832</v>
      </c>
      <c r="AA8" s="186"/>
      <c r="AB8" s="282" t="str">
        <f t="shared" ref="AB8:AB73" si="2">A8</f>
        <v>00001C</v>
      </c>
      <c r="AC8" s="130" t="str">
        <f t="shared" ref="AC8:AC21" si="3">F8</f>
        <v>311 Operations Manager</v>
      </c>
      <c r="AD8" s="284" t="str">
        <f t="shared" ref="AD8:AD21" si="4">C8</f>
        <v>83</v>
      </c>
      <c r="AE8" s="282">
        <f t="shared" ref="AE8:AK40" ca="1" si="5">IF(T8=0,"",IF($E8="E",ROUNDUP(T8/2080,3),T8))</f>
        <v>44.308</v>
      </c>
      <c r="AF8" s="282">
        <f t="shared" ca="1" si="5"/>
        <v>46.638999999999996</v>
      </c>
      <c r="AG8" s="282">
        <f t="shared" ca="1" si="5"/>
        <v>49.094000000000001</v>
      </c>
      <c r="AH8" s="282">
        <f t="shared" ca="1" si="5"/>
        <v>51.677999999999997</v>
      </c>
      <c r="AI8" s="282">
        <f t="shared" ca="1" si="5"/>
        <v>53.123999999999995</v>
      </c>
      <c r="AJ8" s="282">
        <f t="shared" ca="1" si="5"/>
        <v>54.613</v>
      </c>
      <c r="AK8" s="282">
        <f t="shared" ca="1" si="5"/>
        <v>56.169999999999995</v>
      </c>
    </row>
    <row r="9" spans="1:38" x14ac:dyDescent="0.3">
      <c r="A9" s="75" t="s">
        <v>926</v>
      </c>
      <c r="B9" s="75">
        <v>12</v>
      </c>
      <c r="C9" s="70" t="s">
        <v>574</v>
      </c>
      <c r="D9" s="75">
        <v>543</v>
      </c>
      <c r="E9" s="75" t="s">
        <v>17</v>
      </c>
      <c r="F9" s="73" t="s">
        <v>927</v>
      </c>
      <c r="G9" s="74">
        <f t="shared" ca="1" si="1"/>
        <v>114665</v>
      </c>
      <c r="H9" s="74">
        <f t="shared" ca="1" si="1"/>
        <v>119256</v>
      </c>
      <c r="I9" s="74">
        <f t="shared" ca="1" si="1"/>
        <v>124030</v>
      </c>
      <c r="J9" s="74">
        <f t="shared" ca="1" si="1"/>
        <v>128996</v>
      </c>
      <c r="K9" s="74">
        <f t="shared" ca="1" si="1"/>
        <v>134163</v>
      </c>
      <c r="L9" s="74">
        <f t="shared" ca="1" si="1"/>
        <v>0</v>
      </c>
      <c r="M9" s="74">
        <f t="shared" ca="1" si="1"/>
        <v>0</v>
      </c>
      <c r="N9" s="72"/>
      <c r="P9" s="187" t="str">
        <f t="shared" ref="P9:P19" si="6">A9</f>
        <v>59449C</v>
      </c>
      <c r="Q9" s="186" t="s">
        <v>600</v>
      </c>
      <c r="R9" s="188" t="str">
        <f t="shared" ref="R9:R21" si="7">F9</f>
        <v>311 Service Center Operations Manager</v>
      </c>
      <c r="S9" s="189" t="str">
        <f t="shared" ref="S9:S21" si="8">C9</f>
        <v>044</v>
      </c>
      <c r="T9" s="186" cm="1">
        <f t="array" aca="1" ref="T9" ca="1">ROUND(IF($Q9="Y",VLOOKUP($P9, INDIRECT($Q$2),T$6,0)*INDIRECT($P$1),VLOOKUP($P9, INDIRECT($Q$2),T$6,0)),IF($E9="E",0,3))</f>
        <v>114665</v>
      </c>
      <c r="U9" s="186" cm="1">
        <f t="array" aca="1" ref="U9" ca="1">ROUND(IF($Q9="Y",VLOOKUP($P9, INDIRECT($Q$2),U$6,0)*INDIRECT($P$1),VLOOKUP($P9, INDIRECT($Q$2),U$6,0)),IF($E9="E",0,3))</f>
        <v>119256</v>
      </c>
      <c r="V9" s="186" cm="1">
        <f t="array" aca="1" ref="V9" ca="1">ROUND(IF($Q9="Y",VLOOKUP($P9, INDIRECT($Q$2),V$6,0)*INDIRECT($P$1),VLOOKUP($P9, INDIRECT($Q$2),V$6,0)),IF($E9="E",0,3))</f>
        <v>124030</v>
      </c>
      <c r="W9" s="186" cm="1">
        <f t="array" aca="1" ref="W9" ca="1">ROUND(IF($Q9="Y",VLOOKUP($P9, INDIRECT($Q$2),W$6,0)*INDIRECT($P$1),VLOOKUP($P9, INDIRECT($Q$2),W$6,0)),IF($E9="E",0,3))</f>
        <v>128996</v>
      </c>
      <c r="X9" s="186" cm="1">
        <f t="array" aca="1" ref="X9" ca="1">ROUND(IF($Q9="Y",VLOOKUP($P9, INDIRECT($Q$2),X$6,0)*INDIRECT($P$1),VLOOKUP($P9, INDIRECT($Q$2),X$6,0)),IF($E9="E",0,3))</f>
        <v>134163</v>
      </c>
      <c r="Y9" s="186" cm="1">
        <f t="array" aca="1" ref="Y9" ca="1">ROUND(IF($Q9="Y",VLOOKUP($P9, INDIRECT($Q$2),Y$6,0)*INDIRECT($P$1),VLOOKUP($P9, INDIRECT($Q$2),Y$6,0)),IF($E9="E",0,3))</f>
        <v>0</v>
      </c>
      <c r="Z9" s="186" cm="1">
        <f t="array" aca="1" ref="Z9" ca="1">ROUND(IF($Q9="Y",VLOOKUP($P9, INDIRECT($Q$2),Z$6,0)*INDIRECT($P$1),VLOOKUP($P9, INDIRECT($Q$2),Z$6,0)),IF($E9="E",0,3))</f>
        <v>0</v>
      </c>
      <c r="AA9" s="186"/>
      <c r="AB9" s="282" t="str">
        <f t="shared" si="2"/>
        <v>59449C</v>
      </c>
      <c r="AC9" s="130" t="str">
        <f t="shared" si="3"/>
        <v>311 Service Center Operations Manager</v>
      </c>
      <c r="AD9" s="284" t="str">
        <f t="shared" si="4"/>
        <v>044</v>
      </c>
      <c r="AE9" s="282">
        <f t="shared" ca="1" si="5"/>
        <v>55.128</v>
      </c>
      <c r="AF9" s="282">
        <f t="shared" ca="1" si="5"/>
        <v>57.335000000000001</v>
      </c>
      <c r="AG9" s="282">
        <f t="shared" ca="1" si="5"/>
        <v>59.629999999999995</v>
      </c>
      <c r="AH9" s="282">
        <f t="shared" ca="1" si="5"/>
        <v>62.018000000000001</v>
      </c>
      <c r="AI9" s="282">
        <f t="shared" ca="1" si="5"/>
        <v>64.50200000000001</v>
      </c>
      <c r="AJ9" s="282" t="str">
        <f t="shared" ca="1" si="5"/>
        <v/>
      </c>
      <c r="AK9" s="282" t="str">
        <f t="shared" ca="1" si="5"/>
        <v/>
      </c>
    </row>
    <row r="10" spans="1:38" x14ac:dyDescent="0.3">
      <c r="A10" s="75" t="s">
        <v>20</v>
      </c>
      <c r="B10" s="75">
        <v>10</v>
      </c>
      <c r="C10" s="70" t="s">
        <v>18</v>
      </c>
      <c r="D10" s="75">
        <v>485</v>
      </c>
      <c r="E10" s="75" t="s">
        <v>17</v>
      </c>
      <c r="F10" s="73" t="s">
        <v>313</v>
      </c>
      <c r="G10" s="74">
        <f t="shared" ca="1" si="1"/>
        <v>92160</v>
      </c>
      <c r="H10" s="74">
        <f t="shared" ca="1" si="1"/>
        <v>97009</v>
      </c>
      <c r="I10" s="74">
        <f t="shared" ca="1" si="1"/>
        <v>102114</v>
      </c>
      <c r="J10" s="74">
        <f t="shared" ca="1" si="1"/>
        <v>107490</v>
      </c>
      <c r="K10" s="74">
        <f t="shared" ca="1" si="1"/>
        <v>110496</v>
      </c>
      <c r="L10" s="74">
        <f t="shared" ca="1" si="1"/>
        <v>113594</v>
      </c>
      <c r="M10" s="74">
        <f t="shared" ca="1" si="1"/>
        <v>116832</v>
      </c>
      <c r="N10" s="72"/>
      <c r="P10" s="187" t="str">
        <f t="shared" si="6"/>
        <v>00017C</v>
      </c>
      <c r="Q10" s="186" t="s">
        <v>600</v>
      </c>
      <c r="R10" s="188" t="str">
        <f t="shared" si="7"/>
        <v xml:space="preserve">911 Operations Manager </v>
      </c>
      <c r="S10" s="189" t="str">
        <f t="shared" si="8"/>
        <v>83</v>
      </c>
      <c r="T10" s="186" cm="1">
        <f t="array" aca="1" ref="T10" ca="1">ROUND(IF($Q10="Y",VLOOKUP($P10, INDIRECT($Q$2),T$6,0)*INDIRECT($P$1),VLOOKUP($P10, INDIRECT($Q$2),T$6,0)),IF($E10="E",0,3))</f>
        <v>92160</v>
      </c>
      <c r="U10" s="186" cm="1">
        <f t="array" aca="1" ref="U10" ca="1">ROUND(IF($Q10="Y",VLOOKUP($P10, INDIRECT($Q$2),U$6,0)*INDIRECT($P$1),VLOOKUP($P10, INDIRECT($Q$2),U$6,0)),IF($E10="E",0,3))</f>
        <v>97009</v>
      </c>
      <c r="V10" s="186" cm="1">
        <f t="array" aca="1" ref="V10" ca="1">ROUND(IF($Q10="Y",VLOOKUP($P10, INDIRECT($Q$2),V$6,0)*INDIRECT($P$1),VLOOKUP($P10, INDIRECT($Q$2),V$6,0)),IF($E10="E",0,3))</f>
        <v>102114</v>
      </c>
      <c r="W10" s="186" cm="1">
        <f t="array" aca="1" ref="W10" ca="1">ROUND(IF($Q10="Y",VLOOKUP($P10, INDIRECT($Q$2),W$6,0)*INDIRECT($P$1),VLOOKUP($P10, INDIRECT($Q$2),W$6,0)),IF($E10="E",0,3))</f>
        <v>107490</v>
      </c>
      <c r="X10" s="186" cm="1">
        <f t="array" aca="1" ref="X10" ca="1">ROUND(IF($Q10="Y",VLOOKUP($P10, INDIRECT($Q$2),X$6,0)*INDIRECT($P$1),VLOOKUP($P10, INDIRECT($Q$2),X$6,0)),IF($E10="E",0,3))</f>
        <v>110496</v>
      </c>
      <c r="Y10" s="186" cm="1">
        <f t="array" aca="1" ref="Y10" ca="1">ROUND(IF($Q10="Y",VLOOKUP($P10, INDIRECT($Q$2),Y$6,0)*INDIRECT($P$1),VLOOKUP($P10, INDIRECT($Q$2),Y$6,0)),IF($E10="E",0,3))</f>
        <v>113594</v>
      </c>
      <c r="Z10" s="186" cm="1">
        <f t="array" aca="1" ref="Z10" ca="1">ROUND(IF($Q10="Y",VLOOKUP($P10, INDIRECT($Q$2),Z$6,0)*INDIRECT($P$1),VLOOKUP($P10, INDIRECT($Q$2),Z$6,0)),IF($E10="E",0,3))</f>
        <v>116832</v>
      </c>
      <c r="AA10" s="186"/>
      <c r="AB10" s="282" t="str">
        <f t="shared" si="2"/>
        <v>00017C</v>
      </c>
      <c r="AC10" s="130" t="str">
        <f t="shared" si="3"/>
        <v xml:space="preserve">911 Operations Manager </v>
      </c>
      <c r="AD10" s="284" t="str">
        <f t="shared" si="4"/>
        <v>83</v>
      </c>
      <c r="AE10" s="282">
        <f t="shared" ca="1" si="5"/>
        <v>44.308</v>
      </c>
      <c r="AF10" s="282">
        <f t="shared" ca="1" si="5"/>
        <v>46.638999999999996</v>
      </c>
      <c r="AG10" s="282">
        <f t="shared" ca="1" si="5"/>
        <v>49.094000000000001</v>
      </c>
      <c r="AH10" s="282">
        <f t="shared" ca="1" si="5"/>
        <v>51.677999999999997</v>
      </c>
      <c r="AI10" s="282">
        <f t="shared" ca="1" si="5"/>
        <v>53.123999999999995</v>
      </c>
      <c r="AJ10" s="282">
        <f t="shared" ca="1" si="5"/>
        <v>54.613</v>
      </c>
      <c r="AK10" s="282">
        <f t="shared" ca="1" si="5"/>
        <v>56.169999999999995</v>
      </c>
    </row>
    <row r="11" spans="1:38" x14ac:dyDescent="0.3">
      <c r="A11" s="75" t="s">
        <v>1004</v>
      </c>
      <c r="B11" s="75">
        <v>9</v>
      </c>
      <c r="C11" s="70" t="s">
        <v>1023</v>
      </c>
      <c r="D11" s="75">
        <v>445</v>
      </c>
      <c r="E11" s="75" t="s">
        <v>17</v>
      </c>
      <c r="F11" s="73" t="s">
        <v>1022</v>
      </c>
      <c r="G11" s="74">
        <f t="shared" ca="1" si="1"/>
        <v>87315</v>
      </c>
      <c r="H11" s="74">
        <f t="shared" ca="1" si="1"/>
        <v>91911</v>
      </c>
      <c r="I11" s="74">
        <f t="shared" ca="1" si="1"/>
        <v>96747</v>
      </c>
      <c r="J11" s="74">
        <f t="shared" ca="1" si="1"/>
        <v>101840</v>
      </c>
      <c r="K11" s="74">
        <f t="shared" ca="1" si="1"/>
        <v>104692</v>
      </c>
      <c r="L11" s="74">
        <f t="shared" ca="1" si="1"/>
        <v>107622</v>
      </c>
      <c r="M11" s="74">
        <f t="shared" ca="1" si="1"/>
        <v>110690</v>
      </c>
      <c r="N11" s="72"/>
      <c r="P11" s="187" t="str">
        <f t="shared" si="6"/>
        <v>06999C</v>
      </c>
      <c r="Q11" s="191" t="s">
        <v>600</v>
      </c>
      <c r="R11" s="188" t="str">
        <f t="shared" si="7"/>
        <v>911 Training and Quality Assurance Manager</v>
      </c>
      <c r="S11" s="189" t="str">
        <f t="shared" si="8"/>
        <v>143</v>
      </c>
      <c r="T11" s="186" cm="1">
        <f t="array" aca="1" ref="T11" ca="1">ROUND(IF($Q11="Y",VLOOKUP($P11, INDIRECT($Q$2),T$6,0)*INDIRECT($P$1),VLOOKUP($P11, INDIRECT($Q$2),T$6,0)),IF($E11="E",0,3))</f>
        <v>87315</v>
      </c>
      <c r="U11" s="186" cm="1">
        <f t="array" aca="1" ref="U11" ca="1">ROUND(IF($Q11="Y",VLOOKUP($P11, INDIRECT($Q$2),U$6,0)*INDIRECT($P$1),VLOOKUP($P11, INDIRECT($Q$2),U$6,0)),IF($E11="E",0,3))</f>
        <v>91911</v>
      </c>
      <c r="V11" s="186" cm="1">
        <f t="array" aca="1" ref="V11" ca="1">ROUND(IF($Q11="Y",VLOOKUP($P11, INDIRECT($Q$2),V$6,0)*INDIRECT($P$1),VLOOKUP($P11, INDIRECT($Q$2),V$6,0)),IF($E11="E",0,3))</f>
        <v>96747</v>
      </c>
      <c r="W11" s="186" cm="1">
        <f t="array" aca="1" ref="W11" ca="1">ROUND(IF($Q11="Y",VLOOKUP($P11, INDIRECT($Q$2),W$6,0)*INDIRECT($P$1),VLOOKUP($P11, INDIRECT($Q$2),W$6,0)),IF($E11="E",0,3))</f>
        <v>101840</v>
      </c>
      <c r="X11" s="186" cm="1">
        <f t="array" aca="1" ref="X11" ca="1">ROUND(IF($Q11="Y",VLOOKUP($P11, INDIRECT($Q$2),X$6,0)*INDIRECT($P$1),VLOOKUP($P11, INDIRECT($Q$2),X$6,0)),IF($E11="E",0,3))</f>
        <v>104692</v>
      </c>
      <c r="Y11" s="186" cm="1">
        <f t="array" aca="1" ref="Y11" ca="1">ROUND(IF($Q11="Y",VLOOKUP($P11, INDIRECT($Q$2),Y$6,0)*INDIRECT($P$1),VLOOKUP($P11, INDIRECT($Q$2),Y$6,0)),IF($E11="E",0,3))</f>
        <v>107622</v>
      </c>
      <c r="Z11" s="186" cm="1">
        <f t="array" aca="1" ref="Z11" ca="1">ROUND(IF($Q11="Y",VLOOKUP($P11, INDIRECT($Q$2),Z$6,0)*INDIRECT($P$1),VLOOKUP($P11, INDIRECT($Q$2),Z$6,0)),IF($E11="E",0,3))</f>
        <v>110690</v>
      </c>
      <c r="AA11" s="186"/>
      <c r="AB11" s="282" t="str">
        <f t="shared" si="2"/>
        <v>06999C</v>
      </c>
      <c r="AC11" s="130" t="str">
        <f t="shared" si="3"/>
        <v>911 Training and Quality Assurance Manager</v>
      </c>
      <c r="AD11" s="284" t="str">
        <f t="shared" si="4"/>
        <v>143</v>
      </c>
      <c r="AE11" s="282">
        <f t="shared" ca="1" si="5"/>
        <v>41.978999999999999</v>
      </c>
      <c r="AF11" s="282">
        <f t="shared" ca="1" si="5"/>
        <v>44.187999999999995</v>
      </c>
      <c r="AG11" s="282">
        <f t="shared" ca="1" si="5"/>
        <v>46.512999999999998</v>
      </c>
      <c r="AH11" s="282">
        <f t="shared" ca="1" si="5"/>
        <v>48.961999999999996</v>
      </c>
      <c r="AI11" s="282">
        <f t="shared" ca="1" si="5"/>
        <v>50.332999999999998</v>
      </c>
      <c r="AJ11" s="282">
        <f t="shared" ca="1" si="5"/>
        <v>51.741999999999997</v>
      </c>
      <c r="AK11" s="282">
        <f t="shared" ca="1" si="5"/>
        <v>53.216999999999999</v>
      </c>
    </row>
    <row r="12" spans="1:38" x14ac:dyDescent="0.3">
      <c r="A12" s="75" t="s">
        <v>23</v>
      </c>
      <c r="B12" s="75">
        <v>8</v>
      </c>
      <c r="C12" s="70" t="s">
        <v>1052</v>
      </c>
      <c r="D12" s="75">
        <v>365</v>
      </c>
      <c r="E12" s="75" t="s">
        <v>21</v>
      </c>
      <c r="F12" s="73" t="s">
        <v>314</v>
      </c>
      <c r="G12" s="74">
        <f t="shared" ca="1" si="1"/>
        <v>36.996000000000002</v>
      </c>
      <c r="H12" s="74">
        <f t="shared" ca="1" si="1"/>
        <v>38.476999999999997</v>
      </c>
      <c r="I12" s="74">
        <f t="shared" ca="1" si="1"/>
        <v>40.018000000000001</v>
      </c>
      <c r="J12" s="74">
        <f t="shared" ca="1" si="1"/>
        <v>41.621000000000002</v>
      </c>
      <c r="K12" s="74">
        <f t="shared" ca="1" si="1"/>
        <v>43.286999999999999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si="6"/>
        <v>09800C</v>
      </c>
      <c r="Q12" s="186" t="s">
        <v>600</v>
      </c>
      <c r="R12" s="188" t="str">
        <f t="shared" si="7"/>
        <v>Account Maintenance Supervisor</v>
      </c>
      <c r="S12" s="189" t="str">
        <f t="shared" si="8"/>
        <v>151</v>
      </c>
      <c r="T12" s="186" cm="1">
        <f t="array" aca="1" ref="T12" ca="1">ROUND(IF($Q12="Y",VLOOKUP($P12, INDIRECT($Q$2),T$6,0)*INDIRECT($P$1),VLOOKUP($P12, INDIRECT($Q$2),T$6,0)),IF($E12="E",0,3))</f>
        <v>36.996000000000002</v>
      </c>
      <c r="U12" s="186" cm="1">
        <f t="array" aca="1" ref="U12" ca="1">ROUND(IF($Q12="Y",VLOOKUP($P12, INDIRECT($Q$2),U$6,0)*INDIRECT($P$1),VLOOKUP($P12, INDIRECT($Q$2),U$6,0)),IF($E12="E",0,3))</f>
        <v>38.476999999999997</v>
      </c>
      <c r="V12" s="186" cm="1">
        <f t="array" aca="1" ref="V12" ca="1">ROUND(IF($Q12="Y",VLOOKUP($P12, INDIRECT($Q$2),V$6,0)*INDIRECT($P$1),VLOOKUP($P12, INDIRECT($Q$2),V$6,0)),IF($E12="E",0,3))</f>
        <v>40.018000000000001</v>
      </c>
      <c r="W12" s="186" cm="1">
        <f t="array" aca="1" ref="W12" ca="1">ROUND(IF($Q12="Y",VLOOKUP($P12, INDIRECT($Q$2),W$6,0)*INDIRECT($P$1),VLOOKUP($P12, INDIRECT($Q$2),W$6,0)),IF($E12="E",0,3))</f>
        <v>41.621000000000002</v>
      </c>
      <c r="X12" s="186" cm="1">
        <f t="array" aca="1" ref="X12" ca="1">ROUND(IF($Q12="Y",VLOOKUP($P12, INDIRECT($Q$2),X$6,0)*INDIRECT($P$1),VLOOKUP($P12, INDIRECT($Q$2),X$6,0)),IF($E12="E",0,3))</f>
        <v>43.286999999999999</v>
      </c>
      <c r="Y12" s="186" cm="1">
        <f t="array" aca="1" ref="Y12" ca="1">ROUND(IF($Q12="Y",VLOOKUP($P12, INDIRECT($Q$2),Y$6,0)*INDIRECT($P$1),VLOOKUP($P12, INDIRECT($Q$2),Y$6,0)),IF($E12="E",0,3))</f>
        <v>0</v>
      </c>
      <c r="Z12" s="186" cm="1">
        <f t="array" aca="1" ref="Z12" ca="1">ROUND(IF($Q12="Y",VLOOKUP($P12, INDIRECT($Q$2),Z$6,0)*INDIRECT($P$1),VLOOKUP($P12, INDIRECT($Q$2),Z$6,0)),IF($E12="E",0,3))</f>
        <v>0</v>
      </c>
      <c r="AA12" s="186"/>
      <c r="AB12" s="282" t="str">
        <f t="shared" si="2"/>
        <v>09800C</v>
      </c>
      <c r="AC12" s="130" t="str">
        <f t="shared" si="3"/>
        <v>Account Maintenance Supervisor</v>
      </c>
      <c r="AD12" s="284" t="str">
        <f t="shared" si="4"/>
        <v>151</v>
      </c>
      <c r="AE12" s="282">
        <f t="shared" ca="1" si="5"/>
        <v>36.996000000000002</v>
      </c>
      <c r="AF12" s="282">
        <f t="shared" ca="1" si="5"/>
        <v>38.476999999999997</v>
      </c>
      <c r="AG12" s="282">
        <f t="shared" ca="1" si="5"/>
        <v>40.018000000000001</v>
      </c>
      <c r="AH12" s="282">
        <f t="shared" ca="1" si="5"/>
        <v>41.621000000000002</v>
      </c>
      <c r="AI12" s="282">
        <f t="shared" ca="1" si="5"/>
        <v>43.286999999999999</v>
      </c>
      <c r="AJ12" s="282" t="str">
        <f t="shared" ca="1" si="5"/>
        <v/>
      </c>
      <c r="AK12" s="282" t="str">
        <f t="shared" ca="1" si="5"/>
        <v/>
      </c>
    </row>
    <row r="13" spans="1:38" x14ac:dyDescent="0.3">
      <c r="A13" s="75" t="s">
        <v>25</v>
      </c>
      <c r="B13" s="75">
        <v>9</v>
      </c>
      <c r="C13" s="70" t="s">
        <v>24</v>
      </c>
      <c r="D13" s="75">
        <v>425</v>
      </c>
      <c r="E13" s="75" t="s">
        <v>17</v>
      </c>
      <c r="F13" s="73" t="s">
        <v>315</v>
      </c>
      <c r="G13" s="74">
        <f t="shared" ca="1" si="1"/>
        <v>82117</v>
      </c>
      <c r="H13" s="74">
        <f t="shared" ca="1" si="1"/>
        <v>86436</v>
      </c>
      <c r="I13" s="74">
        <f t="shared" ca="1" si="1"/>
        <v>90985</v>
      </c>
      <c r="J13" s="74">
        <f t="shared" ca="1" si="1"/>
        <v>95776</v>
      </c>
      <c r="K13" s="74">
        <f t="shared" ca="1" si="1"/>
        <v>98460</v>
      </c>
      <c r="L13" s="74">
        <f t="shared" ca="1" si="1"/>
        <v>101216</v>
      </c>
      <c r="M13" s="74">
        <f t="shared" ca="1" si="1"/>
        <v>104101</v>
      </c>
      <c r="N13" s="72"/>
      <c r="P13" s="187" t="str">
        <f t="shared" si="6"/>
        <v>00221C</v>
      </c>
      <c r="Q13" s="186" t="s">
        <v>600</v>
      </c>
      <c r="R13" s="188" t="str">
        <f t="shared" si="7"/>
        <v>Accountant Il  (Supervisory)</v>
      </c>
      <c r="S13" s="189" t="str">
        <f t="shared" si="8"/>
        <v>86</v>
      </c>
      <c r="T13" s="186" cm="1">
        <f t="array" aca="1" ref="T13" ca="1">ROUND(IF($Q13="Y",VLOOKUP($P13, INDIRECT($Q$2),T$6,0)*INDIRECT($P$1),VLOOKUP($P13, INDIRECT($Q$2),T$6,0)),IF($E13="E",0,3))</f>
        <v>82117</v>
      </c>
      <c r="U13" s="186" cm="1">
        <f t="array" aca="1" ref="U13" ca="1">ROUND(IF($Q13="Y",VLOOKUP($P13, INDIRECT($Q$2),U$6,0)*INDIRECT($P$1),VLOOKUP($P13, INDIRECT($Q$2),U$6,0)),IF($E13="E",0,3))</f>
        <v>86436</v>
      </c>
      <c r="V13" s="186" cm="1">
        <f t="array" aca="1" ref="V13" ca="1">ROUND(IF($Q13="Y",VLOOKUP($P13, INDIRECT($Q$2),V$6,0)*INDIRECT($P$1),VLOOKUP($P13, INDIRECT($Q$2),V$6,0)),IF($E13="E",0,3))</f>
        <v>90985</v>
      </c>
      <c r="W13" s="186" cm="1">
        <f t="array" aca="1" ref="W13" ca="1">ROUND(IF($Q13="Y",VLOOKUP($P13, INDIRECT($Q$2),W$6,0)*INDIRECT($P$1),VLOOKUP($P13, INDIRECT($Q$2),W$6,0)),IF($E13="E",0,3))</f>
        <v>95776</v>
      </c>
      <c r="X13" s="186" cm="1">
        <f t="array" aca="1" ref="X13" ca="1">ROUND(IF($Q13="Y",VLOOKUP($P13, INDIRECT($Q$2),X$6,0)*INDIRECT($P$1),VLOOKUP($P13, INDIRECT($Q$2),X$6,0)),IF($E13="E",0,3))</f>
        <v>98460</v>
      </c>
      <c r="Y13" s="186" cm="1">
        <f t="array" aca="1" ref="Y13" ca="1">ROUND(IF($Q13="Y",VLOOKUP($P13, INDIRECT($Q$2),Y$6,0)*INDIRECT($P$1),VLOOKUP($P13, INDIRECT($Q$2),Y$6,0)),IF($E13="E",0,3))</f>
        <v>101216</v>
      </c>
      <c r="Z13" s="186" cm="1">
        <f t="array" aca="1" ref="Z13" ca="1">ROUND(IF($Q13="Y",VLOOKUP($P13, INDIRECT($Q$2),Z$6,0)*INDIRECT($P$1),VLOOKUP($P13, INDIRECT($Q$2),Z$6,0)),IF($E13="E",0,3))</f>
        <v>104101</v>
      </c>
      <c r="AA13" s="186"/>
      <c r="AB13" s="282" t="str">
        <f t="shared" si="2"/>
        <v>00221C</v>
      </c>
      <c r="AC13" s="130" t="str">
        <f t="shared" si="3"/>
        <v>Accountant Il  (Supervisory)</v>
      </c>
      <c r="AD13" s="284" t="str">
        <f t="shared" si="4"/>
        <v>86</v>
      </c>
      <c r="AE13" s="282">
        <f t="shared" ca="1" si="5"/>
        <v>39.479999999999997</v>
      </c>
      <c r="AF13" s="282">
        <f t="shared" ca="1" si="5"/>
        <v>41.555999999999997</v>
      </c>
      <c r="AG13" s="282">
        <f t="shared" ca="1" si="5"/>
        <v>43.742999999999995</v>
      </c>
      <c r="AH13" s="282">
        <f t="shared" ca="1" si="5"/>
        <v>46.046999999999997</v>
      </c>
      <c r="AI13" s="282">
        <f t="shared" ca="1" si="5"/>
        <v>47.336999999999996</v>
      </c>
      <c r="AJ13" s="282">
        <f t="shared" ca="1" si="5"/>
        <v>48.661999999999999</v>
      </c>
      <c r="AK13" s="282">
        <f t="shared" ca="1" si="5"/>
        <v>50.048999999999999</v>
      </c>
    </row>
    <row r="14" spans="1:38" x14ac:dyDescent="0.3">
      <c r="A14" s="75" t="s">
        <v>702</v>
      </c>
      <c r="B14" s="75">
        <v>10</v>
      </c>
      <c r="C14" s="70" t="s">
        <v>703</v>
      </c>
      <c r="D14" s="75">
        <v>480</v>
      </c>
      <c r="E14" s="75" t="s">
        <v>17</v>
      </c>
      <c r="F14" s="73" t="s">
        <v>786</v>
      </c>
      <c r="G14" s="74">
        <f t="shared" ca="1" si="1"/>
        <v>88968</v>
      </c>
      <c r="H14" s="74">
        <f t="shared" ca="1" si="1"/>
        <v>93396</v>
      </c>
      <c r="I14" s="74">
        <f t="shared" ca="1" si="1"/>
        <v>98076</v>
      </c>
      <c r="J14" s="74">
        <f t="shared" ca="1" si="1"/>
        <v>104419</v>
      </c>
      <c r="K14" s="74">
        <f t="shared" ca="1" si="1"/>
        <v>107343</v>
      </c>
      <c r="L14" s="74">
        <f t="shared" ca="1" si="1"/>
        <v>110351</v>
      </c>
      <c r="M14" s="74">
        <f t="shared" ca="1" si="1"/>
        <v>113495</v>
      </c>
      <c r="N14" s="72"/>
      <c r="P14" s="187" t="str">
        <f t="shared" si="6"/>
        <v>53005C</v>
      </c>
      <c r="Q14" s="191" t="s">
        <v>600</v>
      </c>
      <c r="R14" s="188" t="str">
        <f t="shared" si="7"/>
        <v>Accounting Manager - MPD-C</v>
      </c>
      <c r="S14" s="189" t="str">
        <f t="shared" si="8"/>
        <v>010</v>
      </c>
      <c r="T14" s="186" cm="1">
        <f t="array" aca="1" ref="T14" ca="1">ROUND(IF($Q14="Y",VLOOKUP($P14, INDIRECT($Q$2),T$6,0)*INDIRECT($P$1),VLOOKUP($P14, INDIRECT($Q$2),T$6,0)),IF($E14="E",0,3))</f>
        <v>88968</v>
      </c>
      <c r="U14" s="186" cm="1">
        <f t="array" aca="1" ref="U14" ca="1">ROUND(IF($Q14="Y",VLOOKUP($P14, INDIRECT($Q$2),U$6,0)*INDIRECT($P$1),VLOOKUP($P14, INDIRECT($Q$2),U$6,0)),IF($E14="E",0,3))</f>
        <v>93396</v>
      </c>
      <c r="V14" s="186" cm="1">
        <f t="array" aca="1" ref="V14" ca="1">ROUND(IF($Q14="Y",VLOOKUP($P14, INDIRECT($Q$2),V$6,0)*INDIRECT($P$1),VLOOKUP($P14, INDIRECT($Q$2),V$6,0)),IF($E14="E",0,3))</f>
        <v>98076</v>
      </c>
      <c r="W14" s="186" cm="1">
        <f t="array" aca="1" ref="W14" ca="1">ROUND(IF($Q14="Y",VLOOKUP($P14, INDIRECT($Q$2),W$6,0)*INDIRECT($P$1),VLOOKUP($P14, INDIRECT($Q$2),W$6,0)),IF($E14="E",0,3))</f>
        <v>104419</v>
      </c>
      <c r="X14" s="186" cm="1">
        <f t="array" aca="1" ref="X14" ca="1">ROUND(IF($Q14="Y",VLOOKUP($P14, INDIRECT($Q$2),X$6,0)*INDIRECT($P$1),VLOOKUP($P14, INDIRECT($Q$2),X$6,0)),IF($E14="E",0,3))</f>
        <v>107343</v>
      </c>
      <c r="Y14" s="186" cm="1">
        <f t="array" aca="1" ref="Y14" ca="1">ROUND(IF($Q14="Y",VLOOKUP($P14, INDIRECT($Q$2),Y$6,0)*INDIRECT($P$1),VLOOKUP($P14, INDIRECT($Q$2),Y$6,0)),IF($E14="E",0,3))</f>
        <v>110351</v>
      </c>
      <c r="Z14" s="186" cm="1">
        <f t="array" aca="1" ref="Z14" ca="1">ROUND(IF($Q14="Y",VLOOKUP($P14, INDIRECT($Q$2),Z$6,0)*INDIRECT($P$1),VLOOKUP($P14, INDIRECT($Q$2),Z$6,0)),IF($E14="E",0,3))</f>
        <v>113495</v>
      </c>
      <c r="AA14" s="186"/>
      <c r="AB14" s="282" t="str">
        <f t="shared" si="2"/>
        <v>53005C</v>
      </c>
      <c r="AC14" s="130" t="str">
        <f t="shared" si="3"/>
        <v>Accounting Manager - MPD-C</v>
      </c>
      <c r="AD14" s="284" t="str">
        <f t="shared" si="4"/>
        <v>010</v>
      </c>
      <c r="AE14" s="282">
        <f t="shared" ca="1" si="5"/>
        <v>42.774000000000001</v>
      </c>
      <c r="AF14" s="282">
        <f t="shared" ca="1" si="5"/>
        <v>44.902000000000001</v>
      </c>
      <c r="AG14" s="282">
        <f t="shared" ca="1" si="5"/>
        <v>47.152000000000001</v>
      </c>
      <c r="AH14" s="282">
        <f t="shared" ca="1" si="5"/>
        <v>50.201999999999998</v>
      </c>
      <c r="AI14" s="282">
        <f t="shared" ca="1" si="5"/>
        <v>51.607999999999997</v>
      </c>
      <c r="AJ14" s="282">
        <f t="shared" ca="1" si="5"/>
        <v>53.053999999999995</v>
      </c>
      <c r="AK14" s="282">
        <f t="shared" ca="1" si="5"/>
        <v>54.564999999999998</v>
      </c>
    </row>
    <row r="15" spans="1:38" x14ac:dyDescent="0.3">
      <c r="A15" s="75" t="s">
        <v>1060</v>
      </c>
      <c r="B15" s="75">
        <v>7</v>
      </c>
      <c r="C15" s="70" t="s">
        <v>1064</v>
      </c>
      <c r="D15" s="75">
        <v>343</v>
      </c>
      <c r="E15" s="75" t="s">
        <v>21</v>
      </c>
      <c r="F15" s="73" t="s">
        <v>1062</v>
      </c>
      <c r="G15" s="74">
        <f t="shared" ca="1" si="1"/>
        <v>34.44</v>
      </c>
      <c r="H15" s="74">
        <f t="shared" ca="1" si="1"/>
        <v>35.82</v>
      </c>
      <c r="I15" s="74">
        <f t="shared" ca="1" si="1"/>
        <v>37.253</v>
      </c>
      <c r="J15" s="74">
        <f t="shared" ca="1" si="1"/>
        <v>38.744</v>
      </c>
      <c r="K15" s="74">
        <f t="shared" ca="1" si="1"/>
        <v>40.296999999999997</v>
      </c>
      <c r="L15" s="74">
        <f t="shared" ca="1" si="1"/>
        <v>0</v>
      </c>
      <c r="M15" s="74">
        <f t="shared" ca="1" si="1"/>
        <v>0</v>
      </c>
      <c r="N15" s="72"/>
      <c r="P15" s="187" t="str">
        <f t="shared" si="6"/>
        <v>00320C</v>
      </c>
      <c r="Q15" s="191" t="s">
        <v>600</v>
      </c>
      <c r="R15" s="188" t="str">
        <f t="shared" si="7"/>
        <v>Administrative Analyst I - Confidential</v>
      </c>
      <c r="S15" s="189" t="str">
        <f t="shared" si="8"/>
        <v>150</v>
      </c>
      <c r="T15" s="186" cm="1">
        <f t="array" aca="1" ref="T15" ca="1">ROUND(IF($Q15="Y",VLOOKUP($P15, INDIRECT($Q$2),T$6,0)*INDIRECT($P$1),VLOOKUP($P15, INDIRECT($Q$2),T$6,0)),IF($E15="E",0,3))</f>
        <v>34.44</v>
      </c>
      <c r="U15" s="186" cm="1">
        <f t="array" aca="1" ref="U15" ca="1">ROUND(IF($Q15="Y",VLOOKUP($P15, INDIRECT($Q$2),U$6,0)*INDIRECT($P$1),VLOOKUP($P15, INDIRECT($Q$2),U$6,0)),IF($E15="E",0,3))</f>
        <v>35.82</v>
      </c>
      <c r="V15" s="186" cm="1">
        <f t="array" aca="1" ref="V15" ca="1">ROUND(IF($Q15="Y",VLOOKUP($P15, INDIRECT($Q$2),V$6,0)*INDIRECT($P$1),VLOOKUP($P15, INDIRECT($Q$2),V$6,0)),IF($E15="E",0,3))</f>
        <v>37.253</v>
      </c>
      <c r="W15" s="186" cm="1">
        <f t="array" aca="1" ref="W15" ca="1">ROUND(IF($Q15="Y",VLOOKUP($P15, INDIRECT($Q$2),W$6,0)*INDIRECT($P$1),VLOOKUP($P15, INDIRECT($Q$2),W$6,0)),IF($E15="E",0,3))</f>
        <v>38.744</v>
      </c>
      <c r="X15" s="186" cm="1">
        <f t="array" aca="1" ref="X15" ca="1">ROUND(IF($Q15="Y",VLOOKUP($P15, INDIRECT($Q$2),X$6,0)*INDIRECT($P$1),VLOOKUP($P15, INDIRECT($Q$2),X$6,0)),IF($E15="E",0,3))</f>
        <v>40.296999999999997</v>
      </c>
      <c r="Y15" s="186" cm="1">
        <f t="array" aca="1" ref="Y15" ca="1">ROUND(IF($Q15="Y",VLOOKUP($P15, INDIRECT($Q$2),Y$6,0)*INDIRECT($P$1),VLOOKUP($P15, INDIRECT($Q$2),Y$6,0)),IF($E15="E",0,3))</f>
        <v>0</v>
      </c>
      <c r="Z15" s="186" cm="1">
        <f t="array" aca="1" ref="Z15" ca="1">ROUND(IF($Q15="Y",VLOOKUP($P15, INDIRECT($Q$2),Z$6,0)*INDIRECT($P$1),VLOOKUP($P15, INDIRECT($Q$2),Z$6,0)),IF($E15="E",0,3))</f>
        <v>0</v>
      </c>
      <c r="AA15" s="186"/>
      <c r="AB15" s="282" t="str">
        <f t="shared" si="2"/>
        <v>00320C</v>
      </c>
      <c r="AC15" s="130" t="str">
        <f t="shared" si="3"/>
        <v>Administrative Analyst I - Confidential</v>
      </c>
      <c r="AD15" s="284" t="str">
        <f t="shared" si="4"/>
        <v>150</v>
      </c>
      <c r="AE15" s="282">
        <f t="shared" ca="1" si="5"/>
        <v>34.44</v>
      </c>
      <c r="AF15" s="282">
        <f t="shared" ca="1" si="5"/>
        <v>35.82</v>
      </c>
      <c r="AG15" s="282">
        <f t="shared" ca="1" si="5"/>
        <v>37.253</v>
      </c>
      <c r="AH15" s="282">
        <f t="shared" ca="1" si="5"/>
        <v>38.744</v>
      </c>
      <c r="AI15" s="282">
        <f t="shared" ca="1" si="5"/>
        <v>40.296999999999997</v>
      </c>
      <c r="AJ15" s="282" t="str">
        <f t="shared" ca="1" si="5"/>
        <v/>
      </c>
      <c r="AK15" s="282" t="str">
        <f t="shared" ca="1" si="5"/>
        <v/>
      </c>
    </row>
    <row r="16" spans="1:38" x14ac:dyDescent="0.3">
      <c r="A16" s="75" t="s">
        <v>1061</v>
      </c>
      <c r="B16" s="75">
        <v>8</v>
      </c>
      <c r="C16" s="70" t="s">
        <v>576</v>
      </c>
      <c r="D16" s="75">
        <v>393</v>
      </c>
      <c r="E16" s="75" t="s">
        <v>17</v>
      </c>
      <c r="F16" s="73" t="s">
        <v>1063</v>
      </c>
      <c r="G16" s="74">
        <f t="shared" ca="1" si="1"/>
        <v>81403</v>
      </c>
      <c r="H16" s="74">
        <f t="shared" ca="1" si="1"/>
        <v>84664</v>
      </c>
      <c r="I16" s="74">
        <f t="shared" ca="1" si="1"/>
        <v>88052</v>
      </c>
      <c r="J16" s="74">
        <f t="shared" ca="1" si="1"/>
        <v>91577</v>
      </c>
      <c r="K16" s="74">
        <f t="shared" ca="1" si="1"/>
        <v>95247</v>
      </c>
      <c r="L16" s="74">
        <f t="shared" ca="1" si="1"/>
        <v>0</v>
      </c>
      <c r="M16" s="74">
        <f t="shared" ca="1" si="1"/>
        <v>0</v>
      </c>
      <c r="N16" s="72"/>
      <c r="P16" s="187" t="str">
        <f t="shared" si="6"/>
        <v>00340C</v>
      </c>
      <c r="Q16" s="191" t="s">
        <v>600</v>
      </c>
      <c r="R16" s="188" t="str">
        <f t="shared" si="7"/>
        <v>Administrative Analyst II - Confidential</v>
      </c>
      <c r="S16" s="189" t="str">
        <f t="shared" si="8"/>
        <v>099</v>
      </c>
      <c r="T16" s="186" cm="1">
        <f t="array" aca="1" ref="T16" ca="1">ROUND(IF($Q16="Y",VLOOKUP($P16, INDIRECT($Q$2),T$6,0)*INDIRECT($P$1),VLOOKUP($P16, INDIRECT($Q$2),T$6,0)),IF($E16="E",0,3))</f>
        <v>81403</v>
      </c>
      <c r="U16" s="186" cm="1">
        <f t="array" aca="1" ref="U16" ca="1">ROUND(IF($Q16="Y",VLOOKUP($P16, INDIRECT($Q$2),U$6,0)*INDIRECT($P$1),VLOOKUP($P16, INDIRECT($Q$2),U$6,0)),IF($E16="E",0,3))</f>
        <v>84664</v>
      </c>
      <c r="V16" s="186" cm="1">
        <f t="array" aca="1" ref="V16" ca="1">ROUND(IF($Q16="Y",VLOOKUP($P16, INDIRECT($Q$2),V$6,0)*INDIRECT($P$1),VLOOKUP($P16, INDIRECT($Q$2),V$6,0)),IF($E16="E",0,3))</f>
        <v>88052</v>
      </c>
      <c r="W16" s="186" cm="1">
        <f t="array" aca="1" ref="W16" ca="1">ROUND(IF($Q16="Y",VLOOKUP($P16, INDIRECT($Q$2),W$6,0)*INDIRECT($P$1),VLOOKUP($P16, INDIRECT($Q$2),W$6,0)),IF($E16="E",0,3))</f>
        <v>91577</v>
      </c>
      <c r="X16" s="186" cm="1">
        <f t="array" aca="1" ref="X16" ca="1">ROUND(IF($Q16="Y",VLOOKUP($P16, INDIRECT($Q$2),X$6,0)*INDIRECT($P$1),VLOOKUP($P16, INDIRECT($Q$2),X$6,0)),IF($E16="E",0,3))</f>
        <v>95247</v>
      </c>
      <c r="Y16" s="186" cm="1">
        <f t="array" aca="1" ref="Y16" ca="1">ROUND(IF($Q16="Y",VLOOKUP($P16, INDIRECT($Q$2),Y$6,0)*INDIRECT($P$1),VLOOKUP($P16, INDIRECT($Q$2),Y$6,0)),IF($E16="E",0,3))</f>
        <v>0</v>
      </c>
      <c r="Z16" s="186" cm="1">
        <f t="array" aca="1" ref="Z16" ca="1">ROUND(IF($Q16="Y",VLOOKUP($P16, INDIRECT($Q$2),Z$6,0)*INDIRECT($P$1),VLOOKUP($P16, INDIRECT($Q$2),Z$6,0)),IF($E16="E",0,3))</f>
        <v>0</v>
      </c>
      <c r="AA16" s="186"/>
      <c r="AB16" s="282" t="str">
        <f t="shared" si="2"/>
        <v>00340C</v>
      </c>
      <c r="AC16" s="130" t="str">
        <f t="shared" si="3"/>
        <v>Administrative Analyst II - Confidential</v>
      </c>
      <c r="AD16" s="284" t="str">
        <f t="shared" si="4"/>
        <v>099</v>
      </c>
      <c r="AE16" s="282">
        <f t="shared" ca="1" si="5"/>
        <v>39.137</v>
      </c>
      <c r="AF16" s="282">
        <f t="shared" ca="1" si="5"/>
        <v>40.704000000000001</v>
      </c>
      <c r="AG16" s="282">
        <f t="shared" ca="1" si="5"/>
        <v>42.332999999999998</v>
      </c>
      <c r="AH16" s="282">
        <f t="shared" ca="1" si="5"/>
        <v>44.027999999999999</v>
      </c>
      <c r="AI16" s="282">
        <f t="shared" ca="1" si="5"/>
        <v>45.791999999999994</v>
      </c>
      <c r="AJ16" s="282" t="str">
        <f t="shared" ca="1" si="5"/>
        <v/>
      </c>
      <c r="AK16" s="282" t="str">
        <f t="shared" ca="1" si="5"/>
        <v/>
      </c>
    </row>
    <row r="17" spans="1:38" x14ac:dyDescent="0.3">
      <c r="A17" s="75" t="s">
        <v>29</v>
      </c>
      <c r="B17" s="75">
        <v>8</v>
      </c>
      <c r="C17" s="70" t="s">
        <v>28</v>
      </c>
      <c r="D17" s="75">
        <v>398</v>
      </c>
      <c r="E17" s="75" t="s">
        <v>17</v>
      </c>
      <c r="F17" s="73" t="s">
        <v>316</v>
      </c>
      <c r="G17" s="74">
        <f t="shared" ca="1" si="1"/>
        <v>75274</v>
      </c>
      <c r="H17" s="74">
        <f t="shared" ca="1" si="1"/>
        <v>78287</v>
      </c>
      <c r="I17" s="74">
        <f t="shared" ca="1" si="1"/>
        <v>81415</v>
      </c>
      <c r="J17" s="74">
        <f t="shared" ca="1" si="1"/>
        <v>84673</v>
      </c>
      <c r="K17" s="74">
        <f t="shared" ca="1" si="1"/>
        <v>88061</v>
      </c>
      <c r="L17" s="74">
        <f t="shared" ca="1" si="1"/>
        <v>91582</v>
      </c>
      <c r="M17" s="74">
        <f t="shared" ca="1" si="1"/>
        <v>95245</v>
      </c>
      <c r="N17" s="72"/>
      <c r="P17" s="187" t="str">
        <f t="shared" si="6"/>
        <v>00351C</v>
      </c>
      <c r="Q17" s="186" t="s">
        <v>600</v>
      </c>
      <c r="R17" s="188" t="str">
        <f t="shared" si="7"/>
        <v>Administrative Analyst II Supervisory</v>
      </c>
      <c r="S17" s="189" t="str">
        <f t="shared" si="8"/>
        <v>99</v>
      </c>
      <c r="T17" s="186" cm="1">
        <f t="array" aca="1" ref="T17" ca="1">ROUND(IF($Q17="Y",VLOOKUP($P17, INDIRECT($Q$2),T$6,0)*INDIRECT($P$1),VLOOKUP($P17, INDIRECT($Q$2),T$6,0)),IF($E17="E",0,3))</f>
        <v>75274</v>
      </c>
      <c r="U17" s="186" cm="1">
        <f t="array" aca="1" ref="U17" ca="1">ROUND(IF($Q17="Y",VLOOKUP($P17, INDIRECT($Q$2),U$6,0)*INDIRECT($P$1),VLOOKUP($P17, INDIRECT($Q$2),U$6,0)),IF($E17="E",0,3))</f>
        <v>78287</v>
      </c>
      <c r="V17" s="186" cm="1">
        <f t="array" aca="1" ref="V17" ca="1">ROUND(IF($Q17="Y",VLOOKUP($P17, INDIRECT($Q$2),V$6,0)*INDIRECT($P$1),VLOOKUP($P17, INDIRECT($Q$2),V$6,0)),IF($E17="E",0,3))</f>
        <v>81415</v>
      </c>
      <c r="W17" s="186" cm="1">
        <f t="array" aca="1" ref="W17" ca="1">ROUND(IF($Q17="Y",VLOOKUP($P17, INDIRECT($Q$2),W$6,0)*INDIRECT($P$1),VLOOKUP($P17, INDIRECT($Q$2),W$6,0)),IF($E17="E",0,3))</f>
        <v>84673</v>
      </c>
      <c r="X17" s="186" cm="1">
        <f t="array" aca="1" ref="X17" ca="1">ROUND(IF($Q17="Y",VLOOKUP($P17, INDIRECT($Q$2),X$6,0)*INDIRECT($P$1),VLOOKUP($P17, INDIRECT($Q$2),X$6,0)),IF($E17="E",0,3))</f>
        <v>88061</v>
      </c>
      <c r="Y17" s="186" cm="1">
        <f t="array" aca="1" ref="Y17" ca="1">ROUND(IF($Q17="Y",VLOOKUP($P17, INDIRECT($Q$2),Y$6,0)*INDIRECT($P$1),VLOOKUP($P17, INDIRECT($Q$2),Y$6,0)),IF($E17="E",0,3))</f>
        <v>91582</v>
      </c>
      <c r="Z17" s="186" cm="1">
        <f t="array" aca="1" ref="Z17" ca="1">ROUND(IF($Q17="Y",VLOOKUP($P17, INDIRECT($Q$2),Z$6,0)*INDIRECT($P$1),VLOOKUP($P17, INDIRECT($Q$2),Z$6,0)),IF($E17="E",0,3))</f>
        <v>95245</v>
      </c>
      <c r="AA17" s="186"/>
      <c r="AB17" s="282" t="str">
        <f t="shared" si="2"/>
        <v>00351C</v>
      </c>
      <c r="AC17" s="130" t="str">
        <f t="shared" si="3"/>
        <v>Administrative Analyst II Supervisory</v>
      </c>
      <c r="AD17" s="284" t="str">
        <f t="shared" si="4"/>
        <v>99</v>
      </c>
      <c r="AE17" s="282">
        <f t="shared" ca="1" si="5"/>
        <v>36.19</v>
      </c>
      <c r="AF17" s="282">
        <f t="shared" ca="1" si="5"/>
        <v>37.637999999999998</v>
      </c>
      <c r="AG17" s="282">
        <f t="shared" ca="1" si="5"/>
        <v>39.141999999999996</v>
      </c>
      <c r="AH17" s="282">
        <f t="shared" ca="1" si="5"/>
        <v>40.708999999999996</v>
      </c>
      <c r="AI17" s="282">
        <f t="shared" ca="1" si="5"/>
        <v>42.338000000000001</v>
      </c>
      <c r="AJ17" s="282">
        <f t="shared" ca="1" si="5"/>
        <v>44.03</v>
      </c>
      <c r="AK17" s="282">
        <f t="shared" ca="1" si="5"/>
        <v>45.790999999999997</v>
      </c>
    </row>
    <row r="18" spans="1:38" x14ac:dyDescent="0.3">
      <c r="A18" s="75" t="s">
        <v>27</v>
      </c>
      <c r="B18" s="75">
        <v>7</v>
      </c>
      <c r="C18" s="70" t="s">
        <v>26</v>
      </c>
      <c r="D18" s="75">
        <v>358</v>
      </c>
      <c r="E18" s="75" t="s">
        <v>21</v>
      </c>
      <c r="F18" s="73" t="s">
        <v>317</v>
      </c>
      <c r="G18" s="74">
        <f t="shared" ca="1" si="1"/>
        <v>36.006</v>
      </c>
      <c r="H18" s="74">
        <f t="shared" ca="1" si="1"/>
        <v>37.448</v>
      </c>
      <c r="I18" s="74">
        <f t="shared" ca="1" si="1"/>
        <v>38.945999999999998</v>
      </c>
      <c r="J18" s="74">
        <f t="shared" ca="1" si="1"/>
        <v>40.506</v>
      </c>
      <c r="K18" s="74">
        <f t="shared" ca="1" si="1"/>
        <v>42.128</v>
      </c>
      <c r="L18" s="74">
        <f t="shared" ca="1" si="1"/>
        <v>0</v>
      </c>
      <c r="M18" s="74">
        <f t="shared" ca="1" si="1"/>
        <v>0</v>
      </c>
      <c r="N18" s="72"/>
      <c r="P18" s="187" t="str">
        <f t="shared" si="6"/>
        <v>00361C</v>
      </c>
      <c r="Q18" s="191" t="s">
        <v>600</v>
      </c>
      <c r="R18" s="188" t="str">
        <f t="shared" si="7"/>
        <v>Administrative Assistant to Police Administration</v>
      </c>
      <c r="S18" s="189" t="str">
        <f t="shared" si="8"/>
        <v>98</v>
      </c>
      <c r="T18" s="186" cm="1">
        <f t="array" aca="1" ref="T18" ca="1">ROUND(IF($Q18="Y",VLOOKUP($P18, INDIRECT($Q$2),T$6,0)*INDIRECT($P$1),VLOOKUP($P18, INDIRECT($Q$2),T$6,0)),IF($E18="E",0,3))</f>
        <v>36.006</v>
      </c>
      <c r="U18" s="186" cm="1">
        <f t="array" aca="1" ref="U18" ca="1">ROUND(IF($Q18="Y",VLOOKUP($P18, INDIRECT($Q$2),U$6,0)*INDIRECT($P$1),VLOOKUP($P18, INDIRECT($Q$2),U$6,0)),IF($E18="E",0,3))</f>
        <v>37.448</v>
      </c>
      <c r="V18" s="186" cm="1">
        <f t="array" aca="1" ref="V18" ca="1">ROUND(IF($Q18="Y",VLOOKUP($P18, INDIRECT($Q$2),V$6,0)*INDIRECT($P$1),VLOOKUP($P18, INDIRECT($Q$2),V$6,0)),IF($E18="E",0,3))</f>
        <v>38.945999999999998</v>
      </c>
      <c r="W18" s="186" cm="1">
        <f t="array" aca="1" ref="W18" ca="1">ROUND(IF($Q18="Y",VLOOKUP($P18, INDIRECT($Q$2),W$6,0)*INDIRECT($P$1),VLOOKUP($P18, INDIRECT($Q$2),W$6,0)),IF($E18="E",0,3))</f>
        <v>40.506</v>
      </c>
      <c r="X18" s="186" cm="1">
        <f t="array" aca="1" ref="X18" ca="1">ROUND(IF($Q18="Y",VLOOKUP($P18, INDIRECT($Q$2),X$6,0)*INDIRECT($P$1),VLOOKUP($P18, INDIRECT($Q$2),X$6,0)),IF($E18="E",0,3))</f>
        <v>42.128</v>
      </c>
      <c r="Y18" s="186" cm="1">
        <f t="array" aca="1" ref="Y18" ca="1">ROUND(IF($Q18="Y",VLOOKUP($P18, INDIRECT($Q$2),Y$6,0)*INDIRECT($P$1),VLOOKUP($P18, INDIRECT($Q$2),Y$6,0)),IF($E18="E",0,3))</f>
        <v>0</v>
      </c>
      <c r="Z18" s="186" cm="1">
        <f t="array" aca="1" ref="Z18" ca="1">ROUND(IF($Q18="Y",VLOOKUP($P18, INDIRECT($Q$2),Z$6,0)*INDIRECT($P$1),VLOOKUP($P18, INDIRECT($Q$2),Z$6,0)),IF($E18="E",0,3))</f>
        <v>0</v>
      </c>
      <c r="AA18" s="186"/>
      <c r="AB18" s="282" t="str">
        <f t="shared" si="2"/>
        <v>00361C</v>
      </c>
      <c r="AC18" s="130" t="str">
        <f t="shared" si="3"/>
        <v>Administrative Assistant to Police Administration</v>
      </c>
      <c r="AD18" s="284" t="str">
        <f t="shared" si="4"/>
        <v>98</v>
      </c>
      <c r="AE18" s="282">
        <f t="shared" ca="1" si="5"/>
        <v>36.006</v>
      </c>
      <c r="AF18" s="282">
        <f t="shared" ca="1" si="5"/>
        <v>37.448</v>
      </c>
      <c r="AG18" s="282">
        <f t="shared" ca="1" si="5"/>
        <v>38.945999999999998</v>
      </c>
      <c r="AH18" s="282">
        <f t="shared" ca="1" si="5"/>
        <v>40.506</v>
      </c>
      <c r="AI18" s="282">
        <f t="shared" ca="1" si="5"/>
        <v>42.128</v>
      </c>
      <c r="AJ18" s="282" t="str">
        <f t="shared" ca="1" si="5"/>
        <v/>
      </c>
      <c r="AK18" s="282" t="str">
        <f t="shared" ca="1" si="5"/>
        <v/>
      </c>
    </row>
    <row r="19" spans="1:38" x14ac:dyDescent="0.3">
      <c r="A19" s="75" t="s">
        <v>75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829</v>
      </c>
      <c r="G19" s="74">
        <f t="shared" ca="1" si="1"/>
        <v>73755</v>
      </c>
      <c r="H19" s="74">
        <f t="shared" ca="1" si="1"/>
        <v>77713</v>
      </c>
      <c r="I19" s="74">
        <f t="shared" ca="1" si="1"/>
        <v>81834</v>
      </c>
      <c r="J19" s="74">
        <f t="shared" ca="1" si="1"/>
        <v>87629</v>
      </c>
      <c r="K19" s="74">
        <f t="shared" ca="1" si="1"/>
        <v>90085</v>
      </c>
      <c r="L19" s="74">
        <f t="shared" ca="1" si="1"/>
        <v>92607</v>
      </c>
      <c r="M19" s="74">
        <f t="shared" ca="1" si="1"/>
        <v>95247</v>
      </c>
      <c r="N19" s="72"/>
      <c r="P19" s="187" t="str">
        <f t="shared" si="6"/>
        <v>00463C</v>
      </c>
      <c r="Q19" s="191" t="s">
        <v>600</v>
      </c>
      <c r="R19" s="188" t="str">
        <f t="shared" si="7"/>
        <v>Aide to the City Coordinator</v>
      </c>
      <c r="S19" s="189" t="str">
        <f t="shared" si="8"/>
        <v>21</v>
      </c>
      <c r="T19" s="186" cm="1">
        <f t="array" aca="1" ref="T19" ca="1">ROUND(IF($Q19="Y",VLOOKUP($P19, INDIRECT($Q$2),T$6,0)*INDIRECT($P$1),VLOOKUP($P19, INDIRECT($Q$2),T$6,0)),IF($E19="E",0,3))</f>
        <v>73755</v>
      </c>
      <c r="U19" s="186" cm="1">
        <f t="array" aca="1" ref="U19" ca="1">ROUND(IF($Q19="Y",VLOOKUP($P19, INDIRECT($Q$2),U$6,0)*INDIRECT($P$1),VLOOKUP($P19, INDIRECT($Q$2),U$6,0)),IF($E19="E",0,3))</f>
        <v>77713</v>
      </c>
      <c r="V19" s="186" cm="1">
        <f t="array" aca="1" ref="V19" ca="1">ROUND(IF($Q19="Y",VLOOKUP($P19, INDIRECT($Q$2),V$6,0)*INDIRECT($P$1),VLOOKUP($P19, INDIRECT($Q$2),V$6,0)),IF($E19="E",0,3))</f>
        <v>81834</v>
      </c>
      <c r="W19" s="186" cm="1">
        <f t="array" aca="1" ref="W19" ca="1">ROUND(IF($Q19="Y",VLOOKUP($P19, INDIRECT($Q$2),W$6,0)*INDIRECT($P$1),VLOOKUP($P19, INDIRECT($Q$2),W$6,0)),IF($E19="E",0,3))</f>
        <v>87629</v>
      </c>
      <c r="X19" s="186" cm="1">
        <f t="array" aca="1" ref="X19" ca="1">ROUND(IF($Q19="Y",VLOOKUP($P19, INDIRECT($Q$2),X$6,0)*INDIRECT($P$1),VLOOKUP($P19, INDIRECT($Q$2),X$6,0)),IF($E19="E",0,3))</f>
        <v>90085</v>
      </c>
      <c r="Y19" s="186" cm="1">
        <f t="array" aca="1" ref="Y19" ca="1">ROUND(IF($Q19="Y",VLOOKUP($P19, INDIRECT($Q$2),Y$6,0)*INDIRECT($P$1),VLOOKUP($P19, INDIRECT($Q$2),Y$6,0)),IF($E19="E",0,3))</f>
        <v>92607</v>
      </c>
      <c r="Z19" s="186" cm="1">
        <f t="array" aca="1" ref="Z19" ca="1">ROUND(IF($Q19="Y",VLOOKUP($P19, INDIRECT($Q$2),Z$6,0)*INDIRECT($P$1),VLOOKUP($P19, INDIRECT($Q$2),Z$6,0)),IF($E19="E",0,3))</f>
        <v>95247</v>
      </c>
      <c r="AA19" s="186"/>
      <c r="AB19" s="282" t="str">
        <f t="shared" si="2"/>
        <v>00463C</v>
      </c>
      <c r="AC19" s="130" t="str">
        <f t="shared" si="3"/>
        <v>Aide to the City Coordinator</v>
      </c>
      <c r="AD19" s="284" t="str">
        <f t="shared" si="4"/>
        <v>21</v>
      </c>
      <c r="AE19" s="282">
        <f t="shared" ca="1" si="5"/>
        <v>35.46</v>
      </c>
      <c r="AF19" s="282">
        <f t="shared" ca="1" si="5"/>
        <v>37.363</v>
      </c>
      <c r="AG19" s="282">
        <f t="shared" ca="1" si="5"/>
        <v>39.344000000000001</v>
      </c>
      <c r="AH19" s="282">
        <f t="shared" ca="1" si="5"/>
        <v>42.129999999999995</v>
      </c>
      <c r="AI19" s="282">
        <f t="shared" ca="1" si="5"/>
        <v>43.311</v>
      </c>
      <c r="AJ19" s="282">
        <f t="shared" ca="1" si="5"/>
        <v>44.522999999999996</v>
      </c>
      <c r="AK19" s="282">
        <f t="shared" ca="1" si="5"/>
        <v>45.791999999999994</v>
      </c>
    </row>
    <row r="20" spans="1:38" x14ac:dyDescent="0.3">
      <c r="A20" s="75" t="s">
        <v>876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877</v>
      </c>
      <c r="G20" s="74">
        <f t="shared" ca="1" si="1"/>
        <v>73755</v>
      </c>
      <c r="H20" s="74">
        <f t="shared" ca="1" si="1"/>
        <v>77713</v>
      </c>
      <c r="I20" s="74">
        <f t="shared" ca="1" si="1"/>
        <v>81834</v>
      </c>
      <c r="J20" s="74">
        <f t="shared" ca="1" si="1"/>
        <v>87629</v>
      </c>
      <c r="K20" s="74">
        <f t="shared" ca="1" si="1"/>
        <v>90085</v>
      </c>
      <c r="L20" s="74">
        <f t="shared" ca="1" si="1"/>
        <v>92607</v>
      </c>
      <c r="M20" s="74">
        <f t="shared" ca="1" si="1"/>
        <v>95247</v>
      </c>
      <c r="N20" s="72"/>
      <c r="P20" s="187" t="s">
        <v>876</v>
      </c>
      <c r="Q20" s="191" t="s">
        <v>600</v>
      </c>
      <c r="R20" s="188" t="str">
        <f t="shared" si="7"/>
        <v>Aide to the Community Safety Commissioner</v>
      </c>
      <c r="S20" s="189" t="str">
        <f t="shared" si="8"/>
        <v>21</v>
      </c>
      <c r="T20" s="186" cm="1">
        <f t="array" aca="1" ref="T20" ca="1">ROUND(IF($Q20="Y",VLOOKUP($P20, INDIRECT($Q$2),T$6,0)*INDIRECT($P$1),VLOOKUP($P20, INDIRECT($Q$2),T$6,0)),IF($E20="E",0,3))</f>
        <v>73755</v>
      </c>
      <c r="U20" s="186" cm="1">
        <f t="array" aca="1" ref="U20" ca="1">ROUND(IF($Q20="Y",VLOOKUP($P20, INDIRECT($Q$2),U$6,0)*INDIRECT($P$1),VLOOKUP($P20, INDIRECT($Q$2),U$6,0)),IF($E20="E",0,3))</f>
        <v>77713</v>
      </c>
      <c r="V20" s="186" cm="1">
        <f t="array" aca="1" ref="V20" ca="1">ROUND(IF($Q20="Y",VLOOKUP($P20, INDIRECT($Q$2),V$6,0)*INDIRECT($P$1),VLOOKUP($P20, INDIRECT($Q$2),V$6,0)),IF($E20="E",0,3))</f>
        <v>81834</v>
      </c>
      <c r="W20" s="186" cm="1">
        <f t="array" aca="1" ref="W20" ca="1">ROUND(IF($Q20="Y",VLOOKUP($P20, INDIRECT($Q$2),W$6,0)*INDIRECT($P$1),VLOOKUP($P20, INDIRECT($Q$2),W$6,0)),IF($E20="E",0,3))</f>
        <v>87629</v>
      </c>
      <c r="X20" s="186" cm="1">
        <f t="array" aca="1" ref="X20" ca="1">ROUND(IF($Q20="Y",VLOOKUP($P20, INDIRECT($Q$2),X$6,0)*INDIRECT($P$1),VLOOKUP($P20, INDIRECT($Q$2),X$6,0)),IF($E20="E",0,3))</f>
        <v>90085</v>
      </c>
      <c r="Y20" s="186" cm="1">
        <f t="array" aca="1" ref="Y20" ca="1">ROUND(IF($Q20="Y",VLOOKUP($P20, INDIRECT($Q$2),Y$6,0)*INDIRECT($P$1),VLOOKUP($P20, INDIRECT($Q$2),Y$6,0)),IF($E20="E",0,3))</f>
        <v>92607</v>
      </c>
      <c r="Z20" s="186" cm="1">
        <f t="array" aca="1" ref="Z20" ca="1">ROUND(IF($Q20="Y",VLOOKUP($P20, INDIRECT($Q$2),Z$6,0)*INDIRECT($P$1),VLOOKUP($P20, INDIRECT($Q$2),Z$6,0)),IF($E20="E",0,3))</f>
        <v>95247</v>
      </c>
      <c r="AA20" s="186"/>
      <c r="AB20" s="282" t="str">
        <f t="shared" si="2"/>
        <v>59433C</v>
      </c>
      <c r="AC20" s="130" t="str">
        <f t="shared" si="3"/>
        <v>Aide to the Community Safety Commissioner</v>
      </c>
      <c r="AD20" s="284" t="str">
        <f t="shared" si="4"/>
        <v>21</v>
      </c>
      <c r="AE20" s="282">
        <f t="shared" ca="1" si="5"/>
        <v>35.46</v>
      </c>
      <c r="AF20" s="282">
        <f t="shared" ca="1" si="5"/>
        <v>37.363</v>
      </c>
      <c r="AG20" s="282">
        <f t="shared" ca="1" si="5"/>
        <v>39.344000000000001</v>
      </c>
      <c r="AH20" s="282">
        <f t="shared" ca="1" si="5"/>
        <v>42.129999999999995</v>
      </c>
      <c r="AI20" s="282">
        <f t="shared" ca="1" si="5"/>
        <v>43.311</v>
      </c>
      <c r="AJ20" s="282">
        <f t="shared" ca="1" si="5"/>
        <v>44.522999999999996</v>
      </c>
      <c r="AK20" s="282">
        <f t="shared" ca="1" si="5"/>
        <v>45.791999999999994</v>
      </c>
    </row>
    <row r="21" spans="1:38" x14ac:dyDescent="0.3">
      <c r="A21" s="75" t="s">
        <v>1017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1016</v>
      </c>
      <c r="G21" s="74">
        <f t="shared" ca="1" si="1"/>
        <v>73755</v>
      </c>
      <c r="H21" s="74">
        <f t="shared" ca="1" si="1"/>
        <v>77713</v>
      </c>
      <c r="I21" s="74">
        <f t="shared" ca="1" si="1"/>
        <v>81834</v>
      </c>
      <c r="J21" s="74">
        <f t="shared" ca="1" si="1"/>
        <v>87629</v>
      </c>
      <c r="K21" s="74">
        <f t="shared" ca="1" si="1"/>
        <v>90085</v>
      </c>
      <c r="L21" s="74">
        <f t="shared" ca="1" si="1"/>
        <v>92607</v>
      </c>
      <c r="M21" s="74">
        <f t="shared" ca="1" si="1"/>
        <v>95247</v>
      </c>
      <c r="N21" s="72"/>
      <c r="P21" s="187" t="s">
        <v>1017</v>
      </c>
      <c r="Q21" s="191" t="s">
        <v>600</v>
      </c>
      <c r="R21" s="188" t="str">
        <f t="shared" si="7"/>
        <v>Aide to the Director of Neighborhood Safety</v>
      </c>
      <c r="S21" s="189" t="str">
        <f t="shared" si="8"/>
        <v>21</v>
      </c>
      <c r="T21" s="186" cm="1">
        <f t="array" aca="1" ref="T21" ca="1">ROUND(IF($Q21="Y",VLOOKUP($P21, INDIRECT($Q$2),T$6,0)*INDIRECT($P$1),VLOOKUP($P21, INDIRECT($Q$2),T$6,0)),IF($E21="E",0,3))</f>
        <v>73755</v>
      </c>
      <c r="U21" s="186" cm="1">
        <f t="array" aca="1" ref="U21" ca="1">ROUND(IF($Q21="Y",VLOOKUP($P21, INDIRECT($Q$2),U$6,0)*INDIRECT($P$1),VLOOKUP($P21, INDIRECT($Q$2),U$6,0)),IF($E21="E",0,3))</f>
        <v>77713</v>
      </c>
      <c r="V21" s="186" cm="1">
        <f t="array" aca="1" ref="V21" ca="1">ROUND(IF($Q21="Y",VLOOKUP($P21, INDIRECT($Q$2),V$6,0)*INDIRECT($P$1),VLOOKUP($P21, INDIRECT($Q$2),V$6,0)),IF($E21="E",0,3))</f>
        <v>81834</v>
      </c>
      <c r="W21" s="186" cm="1">
        <f t="array" aca="1" ref="W21" ca="1">ROUND(IF($Q21="Y",VLOOKUP($P21, INDIRECT($Q$2),W$6,0)*INDIRECT($P$1),VLOOKUP($P21, INDIRECT($Q$2),W$6,0)),IF($E21="E",0,3))</f>
        <v>87629</v>
      </c>
      <c r="X21" s="186" cm="1">
        <f t="array" aca="1" ref="X21" ca="1">ROUND(IF($Q21="Y",VLOOKUP($P21, INDIRECT($Q$2),X$6,0)*INDIRECT($P$1),VLOOKUP($P21, INDIRECT($Q$2),X$6,0)),IF($E21="E",0,3))</f>
        <v>90085</v>
      </c>
      <c r="Y21" s="186" cm="1">
        <f t="array" aca="1" ref="Y21" ca="1">ROUND(IF($Q21="Y",VLOOKUP($P21, INDIRECT($Q$2),Y$6,0)*INDIRECT($P$1),VLOOKUP($P21, INDIRECT($Q$2),Y$6,0)),IF($E21="E",0,3))</f>
        <v>92607</v>
      </c>
      <c r="Z21" s="186" cm="1">
        <f t="array" aca="1" ref="Z21" ca="1">ROUND(IF($Q21="Y",VLOOKUP($P21, INDIRECT($Q$2),Z$6,0)*INDIRECT($P$1),VLOOKUP($P21, INDIRECT($Q$2),Z$6,0)),IF($E21="E",0,3))</f>
        <v>95247</v>
      </c>
      <c r="AA21" s="186"/>
      <c r="AB21" s="282" t="str">
        <f t="shared" si="2"/>
        <v>53071C</v>
      </c>
      <c r="AC21" s="130" t="str">
        <f t="shared" si="3"/>
        <v>Aide to the Director of Neighborhood Safety</v>
      </c>
      <c r="AD21" s="284" t="str">
        <f t="shared" si="4"/>
        <v>21</v>
      </c>
      <c r="AE21" s="282">
        <f t="shared" ca="1" si="5"/>
        <v>35.46</v>
      </c>
      <c r="AF21" s="282">
        <f t="shared" ca="1" si="5"/>
        <v>37.363</v>
      </c>
      <c r="AG21" s="282">
        <f t="shared" ca="1" si="5"/>
        <v>39.344000000000001</v>
      </c>
      <c r="AH21" s="282">
        <f t="shared" ca="1" si="5"/>
        <v>42.129999999999995</v>
      </c>
      <c r="AI21" s="282">
        <f t="shared" ca="1" si="5"/>
        <v>43.311</v>
      </c>
      <c r="AJ21" s="282">
        <f t="shared" ca="1" si="5"/>
        <v>44.522999999999996</v>
      </c>
      <c r="AK21" s="282">
        <f t="shared" ca="1" si="5"/>
        <v>45.791999999999994</v>
      </c>
    </row>
    <row r="22" spans="1:38" x14ac:dyDescent="0.3">
      <c r="A22" s="75" t="s">
        <v>910</v>
      </c>
      <c r="B22" s="75">
        <v>8</v>
      </c>
      <c r="C22" s="70" t="s">
        <v>1002</v>
      </c>
      <c r="D22" s="75">
        <v>393</v>
      </c>
      <c r="E22" s="75" t="s">
        <v>17</v>
      </c>
      <c r="F22" s="73" t="s">
        <v>976</v>
      </c>
      <c r="G22" s="74">
        <f t="shared" ca="1" si="1"/>
        <v>73755</v>
      </c>
      <c r="H22" s="74">
        <f t="shared" ca="1" si="1"/>
        <v>77713</v>
      </c>
      <c r="I22" s="74">
        <f t="shared" ca="1" si="1"/>
        <v>81834</v>
      </c>
      <c r="J22" s="74">
        <f t="shared" ca="1" si="1"/>
        <v>87629</v>
      </c>
      <c r="K22" s="74">
        <f t="shared" ca="1" si="1"/>
        <v>90085</v>
      </c>
      <c r="L22" s="74">
        <f t="shared" ca="1" si="1"/>
        <v>92607</v>
      </c>
      <c r="M22" s="74">
        <f t="shared" ca="1" si="1"/>
        <v>95247</v>
      </c>
      <c r="N22" s="72"/>
      <c r="P22" s="187" t="s">
        <v>910</v>
      </c>
      <c r="Q22" s="191" t="s">
        <v>600</v>
      </c>
      <c r="R22" s="188" t="s">
        <v>912</v>
      </c>
      <c r="S22" s="189" t="s">
        <v>1002</v>
      </c>
      <c r="T22" s="186" cm="1">
        <f t="array" aca="1" ref="T22" ca="1">ROUND(IF($Q22="Y",VLOOKUP($P22, INDIRECT($Q$2),T$6,0)*INDIRECT($P$1),VLOOKUP($P22, INDIRECT($Q$2),T$6,0)),IF($E22="E",0,3))</f>
        <v>73755</v>
      </c>
      <c r="U22" s="186" cm="1">
        <f t="array" aca="1" ref="U22" ca="1">ROUND(IF($Q22="Y",VLOOKUP($P22, INDIRECT($Q$2),U$6,0)*INDIRECT($P$1),VLOOKUP($P22, INDIRECT($Q$2),U$6,0)),IF($E22="E",0,3))</f>
        <v>77713</v>
      </c>
      <c r="V22" s="186" cm="1">
        <f t="array" aca="1" ref="V22" ca="1">ROUND(IF($Q22="Y",VLOOKUP($P22, INDIRECT($Q$2),V$6,0)*INDIRECT($P$1),VLOOKUP($P22, INDIRECT($Q$2),V$6,0)),IF($E22="E",0,3))</f>
        <v>81834</v>
      </c>
      <c r="W22" s="186" cm="1">
        <f t="array" aca="1" ref="W22" ca="1">ROUND(IF($Q22="Y",VLOOKUP($P22, INDIRECT($Q$2),W$6,0)*INDIRECT($P$1),VLOOKUP($P22, INDIRECT($Q$2),W$6,0)),IF($E22="E",0,3))</f>
        <v>87629</v>
      </c>
      <c r="X22" s="186" cm="1">
        <f t="array" aca="1" ref="X22" ca="1">ROUND(IF($Q22="Y",VLOOKUP($P22, INDIRECT($Q$2),X$6,0)*INDIRECT($P$1),VLOOKUP($P22, INDIRECT($Q$2),X$6,0)),IF($E22="E",0,3))</f>
        <v>90085</v>
      </c>
      <c r="Y22" s="186" cm="1">
        <f t="array" aca="1" ref="Y22" ca="1">ROUND(IF($Q22="Y",VLOOKUP($P22, INDIRECT($Q$2),Y$6,0)*INDIRECT($P$1),VLOOKUP($P22, INDIRECT($Q$2),Y$6,0)),IF($E22="E",0,3))</f>
        <v>92607</v>
      </c>
      <c r="Z22" s="186" cm="1">
        <f t="array" aca="1" ref="Z22" ca="1">ROUND(IF($Q22="Y",VLOOKUP($P22, INDIRECT($Q$2),Z$6,0)*INDIRECT($P$1),VLOOKUP($P22, INDIRECT($Q$2),Z$6,0)),IF($E22="E",0,3))</f>
        <v>95247</v>
      </c>
      <c r="AA22" s="186"/>
      <c r="AB22" s="282" t="str">
        <f t="shared" si="2"/>
        <v>53040C</v>
      </c>
      <c r="AC22" s="371" t="s">
        <v>912</v>
      </c>
      <c r="AD22" s="284" t="s">
        <v>1002</v>
      </c>
      <c r="AE22" s="282">
        <f t="shared" ca="1" si="5"/>
        <v>35.46</v>
      </c>
      <c r="AF22" s="282">
        <f t="shared" ca="1" si="5"/>
        <v>37.363</v>
      </c>
      <c r="AG22" s="282">
        <f t="shared" ca="1" si="5"/>
        <v>39.344000000000001</v>
      </c>
      <c r="AH22" s="282">
        <f t="shared" ca="1" si="5"/>
        <v>42.129999999999995</v>
      </c>
      <c r="AI22" s="282">
        <f t="shared" ca="1" si="5"/>
        <v>43.311</v>
      </c>
      <c r="AJ22" s="282">
        <f t="shared" ca="1" si="5"/>
        <v>44.522999999999996</v>
      </c>
      <c r="AK22" s="282">
        <f t="shared" ca="1" si="5"/>
        <v>45.791999999999994</v>
      </c>
    </row>
    <row r="23" spans="1:38" s="73" customFormat="1" x14ac:dyDescent="0.3">
      <c r="A23" s="75" t="s">
        <v>31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318</v>
      </c>
      <c r="G23" s="74">
        <f t="shared" ca="1" si="1"/>
        <v>73755</v>
      </c>
      <c r="H23" s="74">
        <f t="shared" ca="1" si="1"/>
        <v>77713</v>
      </c>
      <c r="I23" s="74">
        <f t="shared" ca="1" si="1"/>
        <v>81834</v>
      </c>
      <c r="J23" s="74">
        <f t="shared" ca="1" si="1"/>
        <v>87629</v>
      </c>
      <c r="K23" s="74">
        <f t="shared" ca="1" si="1"/>
        <v>90085</v>
      </c>
      <c r="L23" s="74">
        <f t="shared" ca="1" si="1"/>
        <v>92607</v>
      </c>
      <c r="M23" s="74">
        <f t="shared" ca="1" si="1"/>
        <v>95247</v>
      </c>
      <c r="N23" s="72"/>
      <c r="O23" s="71"/>
      <c r="P23" s="187" t="str">
        <f t="shared" ref="P23:P71" si="9">A23</f>
        <v>00469C</v>
      </c>
      <c r="Q23" s="191" t="s">
        <v>600</v>
      </c>
      <c r="R23" s="188" t="str">
        <f t="shared" ref="R23:R86" si="10">F23</f>
        <v>Aide to the Finance Officer</v>
      </c>
      <c r="S23" s="189" t="str">
        <f t="shared" ref="S23:S75" si="11">C23</f>
        <v>21</v>
      </c>
      <c r="T23" s="186" cm="1">
        <f t="array" aca="1" ref="T23" ca="1">ROUND(IF($Q23="Y",VLOOKUP($P23, INDIRECT($Q$2),T$6,0)*INDIRECT($P$1),VLOOKUP($P23, INDIRECT($Q$2),T$6,0)),IF($E23="E",0,3))</f>
        <v>73755</v>
      </c>
      <c r="U23" s="186" cm="1">
        <f t="array" aca="1" ref="U23" ca="1">ROUND(IF($Q23="Y",VLOOKUP($P23, INDIRECT($Q$2),U$6,0)*INDIRECT($P$1),VLOOKUP($P23, INDIRECT($Q$2),U$6,0)),IF($E23="E",0,3))</f>
        <v>77713</v>
      </c>
      <c r="V23" s="186" cm="1">
        <f t="array" aca="1" ref="V23" ca="1">ROUND(IF($Q23="Y",VLOOKUP($P23, INDIRECT($Q$2),V$6,0)*INDIRECT($P$1),VLOOKUP($P23, INDIRECT($Q$2),V$6,0)),IF($E23="E",0,3))</f>
        <v>81834</v>
      </c>
      <c r="W23" s="186" cm="1">
        <f t="array" aca="1" ref="W23" ca="1">ROUND(IF($Q23="Y",VLOOKUP($P23, INDIRECT($Q$2),W$6,0)*INDIRECT($P$1),VLOOKUP($P23, INDIRECT($Q$2),W$6,0)),IF($E23="E",0,3))</f>
        <v>87629</v>
      </c>
      <c r="X23" s="186" cm="1">
        <f t="array" aca="1" ref="X23" ca="1">ROUND(IF($Q23="Y",VLOOKUP($P23, INDIRECT($Q$2),X$6,0)*INDIRECT($P$1),VLOOKUP($P23, INDIRECT($Q$2),X$6,0)),IF($E23="E",0,3))</f>
        <v>90085</v>
      </c>
      <c r="Y23" s="186" cm="1">
        <f t="array" aca="1" ref="Y23" ca="1">ROUND(IF($Q23="Y",VLOOKUP($P23, INDIRECT($Q$2),Y$6,0)*INDIRECT($P$1),VLOOKUP($P23, INDIRECT($Q$2),Y$6,0)),IF($E23="E",0,3))</f>
        <v>92607</v>
      </c>
      <c r="Z23" s="186" cm="1">
        <f t="array" aca="1" ref="Z23" ca="1">ROUND(IF($Q23="Y",VLOOKUP($P23, INDIRECT($Q$2),Z$6,0)*INDIRECT($P$1),VLOOKUP($P23, INDIRECT($Q$2),Z$6,0)),IF($E23="E",0,3))</f>
        <v>95247</v>
      </c>
      <c r="AA23" s="186"/>
      <c r="AB23" s="282" t="str">
        <f t="shared" si="2"/>
        <v>00469C</v>
      </c>
      <c r="AC23" s="130" t="str">
        <f t="shared" ref="AC23:AC86" si="12">F23</f>
        <v>Aide to the Finance Officer</v>
      </c>
      <c r="AD23" s="284" t="str">
        <f t="shared" ref="AD23:AD86" si="13">C23</f>
        <v>21</v>
      </c>
      <c r="AE23" s="282">
        <f t="shared" ca="1" si="5"/>
        <v>35.46</v>
      </c>
      <c r="AF23" s="282">
        <f t="shared" ca="1" si="5"/>
        <v>37.363</v>
      </c>
      <c r="AG23" s="282">
        <f t="shared" ca="1" si="5"/>
        <v>39.344000000000001</v>
      </c>
      <c r="AH23" s="282">
        <f t="shared" ca="1" si="5"/>
        <v>42.129999999999995</v>
      </c>
      <c r="AI23" s="282">
        <f t="shared" ca="1" si="5"/>
        <v>43.311</v>
      </c>
      <c r="AJ23" s="282">
        <f t="shared" ca="1" si="5"/>
        <v>44.522999999999996</v>
      </c>
      <c r="AK23" s="282">
        <f t="shared" ca="1" si="5"/>
        <v>45.791999999999994</v>
      </c>
      <c r="AL23" s="129"/>
    </row>
    <row r="24" spans="1:38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1"/>
        <v>123076</v>
      </c>
      <c r="I24" s="74">
        <f t="shared" ca="1" si="1"/>
        <v>127998</v>
      </c>
      <c r="J24" s="74">
        <f t="shared" ca="1" si="1"/>
        <v>133118</v>
      </c>
      <c r="K24" s="74">
        <f t="shared" ca="1" si="1"/>
        <v>138442</v>
      </c>
      <c r="L24" s="74">
        <f t="shared" ca="1" si="1"/>
        <v>0</v>
      </c>
      <c r="M24" s="74">
        <f t="shared" ca="1" si="1"/>
        <v>0</v>
      </c>
      <c r="N24" s="72"/>
      <c r="P24" s="187" t="str">
        <f t="shared" si="9"/>
        <v>00590C</v>
      </c>
      <c r="Q24" s="191" t="s">
        <v>600</v>
      </c>
      <c r="R24" s="188" t="str">
        <f t="shared" si="10"/>
        <v>Assistant Building Official</v>
      </c>
      <c r="S24" s="189" t="str">
        <f t="shared" si="11"/>
        <v>105</v>
      </c>
      <c r="T24" s="186" cm="1">
        <f t="array" aca="1" ref="T24" ca="1">ROUND(IF($Q24="Y",VLOOKUP($P24, INDIRECT($Q$2),T$6,0)*INDIRECT($P$1),VLOOKUP($P24, INDIRECT($Q$2),T$6,0)),IF($E24="E",0,3))</f>
        <v>118343</v>
      </c>
      <c r="U24" s="186" cm="1">
        <f t="array" aca="1" ref="U24" ca="1">ROUND(IF($Q24="Y",VLOOKUP($P24, INDIRECT($Q$2),U$6,0)*INDIRECT($P$1),VLOOKUP($P24, INDIRECT($Q$2),U$6,0)),IF($E24="E",0,3))</f>
        <v>123076</v>
      </c>
      <c r="V24" s="186" cm="1">
        <f t="array" aca="1" ref="V24" ca="1">ROUND(IF($Q24="Y",VLOOKUP($P24, INDIRECT($Q$2),V$6,0)*INDIRECT($P$1),VLOOKUP($P24, INDIRECT($Q$2),V$6,0)),IF($E24="E",0,3))</f>
        <v>127998</v>
      </c>
      <c r="W24" s="186" cm="1">
        <f t="array" aca="1" ref="W24" ca="1">ROUND(IF($Q24="Y",VLOOKUP($P24, INDIRECT($Q$2),W$6,0)*INDIRECT($P$1),VLOOKUP($P24, INDIRECT($Q$2),W$6,0)),IF($E24="E",0,3))</f>
        <v>133118</v>
      </c>
      <c r="X24" s="186" cm="1">
        <f t="array" aca="1" ref="X24" ca="1">ROUND(IF($Q24="Y",VLOOKUP($P24, INDIRECT($Q$2),X$6,0)*INDIRECT($P$1),VLOOKUP($P24, INDIRECT($Q$2),X$6,0)),IF($E24="E",0,3))</f>
        <v>138442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2"/>
        <v>00590C</v>
      </c>
      <c r="AC24" s="130" t="str">
        <f t="shared" si="12"/>
        <v>Assistant Building Official</v>
      </c>
      <c r="AD24" s="284" t="str">
        <f t="shared" si="13"/>
        <v>105</v>
      </c>
      <c r="AE24" s="282">
        <f t="shared" ca="1" si="5"/>
        <v>56.896000000000001</v>
      </c>
      <c r="AF24" s="282">
        <f t="shared" ca="1" si="5"/>
        <v>59.171999999999997</v>
      </c>
      <c r="AG24" s="282">
        <f t="shared" ca="1" si="5"/>
        <v>61.537999999999997</v>
      </c>
      <c r="AH24" s="282">
        <f t="shared" ca="1" si="5"/>
        <v>64</v>
      </c>
      <c r="AI24" s="282">
        <f t="shared" ca="1" si="5"/>
        <v>66.559000000000012</v>
      </c>
      <c r="AJ24" s="282" t="str">
        <f t="shared" ca="1" si="5"/>
        <v/>
      </c>
      <c r="AK24" s="282" t="str">
        <f t="shared" ca="1" si="5"/>
        <v/>
      </c>
    </row>
    <row r="25" spans="1:38" x14ac:dyDescent="0.3">
      <c r="A25" s="75" t="s">
        <v>36</v>
      </c>
      <c r="B25" s="75">
        <v>13</v>
      </c>
      <c r="C25" s="70" t="s">
        <v>1026</v>
      </c>
      <c r="D25" s="75">
        <v>590</v>
      </c>
      <c r="E25" s="75" t="s">
        <v>17</v>
      </c>
      <c r="F25" s="73" t="s">
        <v>1025</v>
      </c>
      <c r="G25" s="74">
        <f t="shared" ca="1" si="1"/>
        <v>146087</v>
      </c>
      <c r="H25" s="74">
        <f t="shared" ca="1" si="1"/>
        <v>154056</v>
      </c>
      <c r="I25" s="74">
        <f t="shared" ca="1" si="1"/>
        <v>162319</v>
      </c>
      <c r="J25" s="74">
        <f t="shared" ca="1" si="1"/>
        <v>167985</v>
      </c>
      <c r="K25" s="74">
        <f t="shared" ca="1" si="1"/>
        <v>172686</v>
      </c>
      <c r="L25" s="74">
        <f t="shared" ca="1" si="1"/>
        <v>177521</v>
      </c>
      <c r="M25" s="74">
        <f t="shared" ca="1" si="1"/>
        <v>182582</v>
      </c>
      <c r="N25" s="60"/>
      <c r="O25" s="73"/>
      <c r="P25" s="187" t="str">
        <f t="shared" si="9"/>
        <v>00637C</v>
      </c>
      <c r="Q25" s="191" t="s">
        <v>600</v>
      </c>
      <c r="R25" s="188" t="str">
        <f t="shared" si="10"/>
        <v>Assistant City Attorney - Labor and Employment Law</v>
      </c>
      <c r="S25" s="189" t="str">
        <f t="shared" si="11"/>
        <v>142</v>
      </c>
      <c r="T25" s="186" cm="1">
        <f t="array" aca="1" ref="T25" ca="1">ROUND(IF($Q25="Y",VLOOKUP($P25, INDIRECT($Q$2),T$6,0)*INDIRECT($P$1),VLOOKUP($P25, INDIRECT($Q$2),T$6,0)),IF($E25="E",0,3))</f>
        <v>146087</v>
      </c>
      <c r="U25" s="186" cm="1">
        <f t="array" aca="1" ref="U25" ca="1">ROUND(IF($Q25="Y",VLOOKUP($P25, INDIRECT($Q$2),U$6,0)*INDIRECT($P$1),VLOOKUP($P25, INDIRECT($Q$2),U$6,0)),IF($E25="E",0,3))</f>
        <v>154056</v>
      </c>
      <c r="V25" s="186" cm="1">
        <f t="array" aca="1" ref="V25" ca="1">ROUND(IF($Q25="Y",VLOOKUP($P25, INDIRECT($Q$2),V$6,0)*INDIRECT($P$1),VLOOKUP($P25, INDIRECT($Q$2),V$6,0)),IF($E25="E",0,3))</f>
        <v>162319</v>
      </c>
      <c r="W25" s="186" cm="1">
        <f t="array" aca="1" ref="W25" ca="1">ROUND(IF($Q25="Y",VLOOKUP($P25, INDIRECT($Q$2),W$6,0)*INDIRECT($P$1),VLOOKUP($P25, INDIRECT($Q$2),W$6,0)),IF($E25="E",0,3))</f>
        <v>167985</v>
      </c>
      <c r="X25" s="186" cm="1">
        <f t="array" aca="1" ref="X25" ca="1">ROUND(IF($Q25="Y",VLOOKUP($P25, INDIRECT($Q$2),X$6,0)*INDIRECT($P$1),VLOOKUP($P25, INDIRECT($Q$2),X$6,0)),IF($E25="E",0,3))</f>
        <v>172686</v>
      </c>
      <c r="Y25" s="186" cm="1">
        <f t="array" aca="1" ref="Y25" ca="1">ROUND(IF($Q25="Y",VLOOKUP($P25, INDIRECT($Q$2),Y$6,0)*INDIRECT($P$1),VLOOKUP($P25, INDIRECT($Q$2),Y$6,0)),IF($E25="E",0,3))</f>
        <v>177521</v>
      </c>
      <c r="Z25" s="186" cm="1">
        <f t="array" aca="1" ref="Z25" ca="1">ROUND(IF($Q25="Y",VLOOKUP($P25, INDIRECT($Q$2),Z$6,0)*INDIRECT($P$1),VLOOKUP($P25, INDIRECT($Q$2),Z$6,0)),IF($E25="E",0,3))</f>
        <v>182582</v>
      </c>
      <c r="AA25" s="186"/>
      <c r="AB25" s="282" t="str">
        <f t="shared" si="2"/>
        <v>00637C</v>
      </c>
      <c r="AC25" s="130" t="str">
        <f t="shared" si="12"/>
        <v>Assistant City Attorney - Labor and Employment Law</v>
      </c>
      <c r="AD25" s="284" t="str">
        <f t="shared" si="13"/>
        <v>142</v>
      </c>
      <c r="AE25" s="282">
        <f t="shared" ca="1" si="5"/>
        <v>70.234999999999999</v>
      </c>
      <c r="AF25" s="282">
        <f t="shared" ca="1" si="5"/>
        <v>74.066000000000003</v>
      </c>
      <c r="AG25" s="282">
        <f t="shared" ca="1" si="5"/>
        <v>78.038000000000011</v>
      </c>
      <c r="AH25" s="282">
        <f t="shared" ca="1" si="5"/>
        <v>80.763000000000005</v>
      </c>
      <c r="AI25" s="282">
        <f t="shared" ca="1" si="5"/>
        <v>83.02300000000001</v>
      </c>
      <c r="AJ25" s="282">
        <f t="shared" ca="1" si="5"/>
        <v>85.347000000000008</v>
      </c>
      <c r="AK25" s="282">
        <f t="shared" ca="1" si="5"/>
        <v>87.78</v>
      </c>
    </row>
    <row r="26" spans="1:38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1"/>
        <v>32.652999999999999</v>
      </c>
      <c r="I26" s="74">
        <f t="shared" ca="1" si="1"/>
        <v>34.369999999999997</v>
      </c>
      <c r="J26" s="74">
        <f t="shared" ca="1" si="1"/>
        <v>36.18</v>
      </c>
      <c r="K26" s="74">
        <f t="shared" ca="1" si="1"/>
        <v>37.192</v>
      </c>
      <c r="L26" s="74">
        <f t="shared" ca="1" si="1"/>
        <v>38.234999999999999</v>
      </c>
      <c r="M26" s="74">
        <f t="shared" ca="1" si="1"/>
        <v>39.323</v>
      </c>
      <c r="N26" s="72"/>
      <c r="P26" s="187" t="str">
        <f t="shared" si="9"/>
        <v>00965C</v>
      </c>
      <c r="Q26" s="191" t="s">
        <v>600</v>
      </c>
      <c r="R26" s="188" t="str">
        <f t="shared" si="10"/>
        <v>Assistant Supervisor Police Record Services</v>
      </c>
      <c r="S26" s="189" t="str">
        <f t="shared" si="11"/>
        <v>13</v>
      </c>
      <c r="T26" s="186" cm="1">
        <f t="array" aca="1" ref="T26" ca="1">ROUND(IF($Q26="Y",VLOOKUP($P26, INDIRECT($Q$2),T$6,0)*INDIRECT($P$1),VLOOKUP($P26, INDIRECT($Q$2),T$6,0)),IF($E26="E",0,3))</f>
        <v>31.016999999999999</v>
      </c>
      <c r="U26" s="186" cm="1">
        <f t="array" aca="1" ref="U26" ca="1">ROUND(IF($Q26="Y",VLOOKUP($P26, INDIRECT($Q$2),U$6,0)*INDIRECT($P$1),VLOOKUP($P26, INDIRECT($Q$2),U$6,0)),IF($E26="E",0,3))</f>
        <v>32.652999999999999</v>
      </c>
      <c r="V26" s="186" cm="1">
        <f t="array" aca="1" ref="V26" ca="1">ROUND(IF($Q26="Y",VLOOKUP($P26, INDIRECT($Q$2),V$6,0)*INDIRECT($P$1),VLOOKUP($P26, INDIRECT($Q$2),V$6,0)),IF($E26="E",0,3))</f>
        <v>34.369999999999997</v>
      </c>
      <c r="W26" s="186" cm="1">
        <f t="array" aca="1" ref="W26" ca="1">ROUND(IF($Q26="Y",VLOOKUP($P26, INDIRECT($Q$2),W$6,0)*INDIRECT($P$1),VLOOKUP($P26, INDIRECT($Q$2),W$6,0)),IF($E26="E",0,3))</f>
        <v>36.18</v>
      </c>
      <c r="X26" s="186" cm="1">
        <f t="array" aca="1" ref="X26" ca="1">ROUND(IF($Q26="Y",VLOOKUP($P26, INDIRECT($Q$2),X$6,0)*INDIRECT($P$1),VLOOKUP($P26, INDIRECT($Q$2),X$6,0)),IF($E26="E",0,3))</f>
        <v>37.192</v>
      </c>
      <c r="Y26" s="186" cm="1">
        <f t="array" aca="1" ref="Y26" ca="1">ROUND(IF($Q26="Y",VLOOKUP($P26, INDIRECT($Q$2),Y$6,0)*INDIRECT($P$1),VLOOKUP($P26, INDIRECT($Q$2),Y$6,0)),IF($E26="E",0,3))</f>
        <v>38.234999999999999</v>
      </c>
      <c r="Z26" s="186" cm="1">
        <f t="array" aca="1" ref="Z26" ca="1">ROUND(IF($Q26="Y",VLOOKUP($P26, INDIRECT($Q$2),Z$6,0)*INDIRECT($P$1),VLOOKUP($P26, INDIRECT($Q$2),Z$6,0)),IF($E26="E",0,3))</f>
        <v>39.323</v>
      </c>
      <c r="AA26" s="186"/>
      <c r="AB26" s="282" t="str">
        <f t="shared" si="2"/>
        <v>00965C</v>
      </c>
      <c r="AC26" s="130" t="str">
        <f t="shared" si="12"/>
        <v>Assistant Supervisor Police Record Services</v>
      </c>
      <c r="AD26" s="284" t="str">
        <f t="shared" si="13"/>
        <v>13</v>
      </c>
      <c r="AE26" s="282">
        <f t="shared" ca="1" si="5"/>
        <v>31.016999999999999</v>
      </c>
      <c r="AF26" s="282">
        <f t="shared" ca="1" si="5"/>
        <v>32.652999999999999</v>
      </c>
      <c r="AG26" s="282">
        <f t="shared" ca="1" si="5"/>
        <v>34.369999999999997</v>
      </c>
      <c r="AH26" s="282">
        <f t="shared" ca="1" si="5"/>
        <v>36.18</v>
      </c>
      <c r="AI26" s="282">
        <f t="shared" ca="1" si="5"/>
        <v>37.192</v>
      </c>
      <c r="AJ26" s="282">
        <f t="shared" ca="1" si="5"/>
        <v>38.234999999999999</v>
      </c>
      <c r="AK26" s="282">
        <f t="shared" ca="1" si="5"/>
        <v>39.323</v>
      </c>
    </row>
    <row r="27" spans="1:38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1"/>
        <v>92536</v>
      </c>
      <c r="I27" s="74">
        <f t="shared" ca="1" si="1"/>
        <v>96242</v>
      </c>
      <c r="J27" s="74">
        <f t="shared" ca="1" si="1"/>
        <v>100093</v>
      </c>
      <c r="K27" s="74">
        <f t="shared" ca="1" si="1"/>
        <v>104100</v>
      </c>
      <c r="L27" s="74">
        <f t="shared" ca="1" si="1"/>
        <v>0</v>
      </c>
      <c r="M27" s="74">
        <f t="shared" ca="1" si="1"/>
        <v>0</v>
      </c>
      <c r="N27" s="72"/>
      <c r="P27" s="187" t="str">
        <f t="shared" si="9"/>
        <v>52933C</v>
      </c>
      <c r="Q27" s="191" t="s">
        <v>600</v>
      </c>
      <c r="R27" s="188" t="str">
        <f t="shared" si="10"/>
        <v>Budget and Evaluation Analyst</v>
      </c>
      <c r="S27" s="189" t="str">
        <f t="shared" si="11"/>
        <v>086</v>
      </c>
      <c r="T27" s="186" cm="1">
        <f t="array" aca="1" ref="T27" ca="1">ROUND(IF($Q27="Y",VLOOKUP($P27, INDIRECT($Q$2),T$6,0)*INDIRECT($P$1),VLOOKUP($P27, INDIRECT($Q$2),T$6,0)),IF($E27="E",0,3))</f>
        <v>88972</v>
      </c>
      <c r="U27" s="186" cm="1">
        <f t="array" aca="1" ref="U27" ca="1">ROUND(IF($Q27="Y",VLOOKUP($P27, INDIRECT($Q$2),U$6,0)*INDIRECT($P$1),VLOOKUP($P27, INDIRECT($Q$2),U$6,0)),IF($E27="E",0,3))</f>
        <v>92536</v>
      </c>
      <c r="V27" s="186" cm="1">
        <f t="array" aca="1" ref="V27" ca="1">ROUND(IF($Q27="Y",VLOOKUP($P27, INDIRECT($Q$2),V$6,0)*INDIRECT($P$1),VLOOKUP($P27, INDIRECT($Q$2),V$6,0)),IF($E27="E",0,3))</f>
        <v>96242</v>
      </c>
      <c r="W27" s="186" cm="1">
        <f t="array" aca="1" ref="W27" ca="1">ROUND(IF($Q27="Y",VLOOKUP($P27, INDIRECT($Q$2),W$6,0)*INDIRECT($P$1),VLOOKUP($P27, INDIRECT($Q$2),W$6,0)),IF($E27="E",0,3))</f>
        <v>100093</v>
      </c>
      <c r="X27" s="186" cm="1">
        <f t="array" aca="1" ref="X27" ca="1">ROUND(IF($Q27="Y",VLOOKUP($P27, INDIRECT($Q$2),X$6,0)*INDIRECT($P$1),VLOOKUP($P27, INDIRECT($Q$2),X$6,0)),IF($E27="E",0,3))</f>
        <v>104100</v>
      </c>
      <c r="Y27" s="186" cm="1">
        <f t="array" aca="1" ref="Y27" ca="1">ROUND(IF($Q27="Y",VLOOKUP($P27, INDIRECT($Q$2),Y$6,0)*INDIRECT($P$1),VLOOKUP($P27, INDIRECT($Q$2),Y$6,0)),IF($E27="E",0,3))</f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 t="shared" si="2"/>
        <v>52933C</v>
      </c>
      <c r="AC27" s="130" t="str">
        <f t="shared" si="12"/>
        <v>Budget and Evaluation Analyst</v>
      </c>
      <c r="AD27" s="284" t="str">
        <f t="shared" si="13"/>
        <v>086</v>
      </c>
      <c r="AE27" s="282">
        <f t="shared" ca="1" si="5"/>
        <v>42.774999999999999</v>
      </c>
      <c r="AF27" s="282">
        <f t="shared" ca="1" si="5"/>
        <v>44.488999999999997</v>
      </c>
      <c r="AG27" s="282">
        <f t="shared" ca="1" si="5"/>
        <v>46.271000000000001</v>
      </c>
      <c r="AH27" s="282">
        <f t="shared" ca="1" si="5"/>
        <v>48.122</v>
      </c>
      <c r="AI27" s="282">
        <f t="shared" ca="1" si="5"/>
        <v>50.048999999999999</v>
      </c>
      <c r="AJ27" s="282" t="str">
        <f t="shared" ca="1" si="5"/>
        <v/>
      </c>
      <c r="AK27" s="282" t="str">
        <f t="shared" ca="1" si="5"/>
        <v/>
      </c>
    </row>
    <row r="28" spans="1:38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1"/>
        <v>135606</v>
      </c>
      <c r="I28" s="74">
        <f t="shared" ca="1" si="1"/>
        <v>141029</v>
      </c>
      <c r="J28" s="74">
        <f t="shared" ca="1" si="1"/>
        <v>146670</v>
      </c>
      <c r="K28" s="74">
        <f t="shared" ca="1" si="1"/>
        <v>152537</v>
      </c>
      <c r="L28" s="74">
        <f t="shared" ca="1" si="1"/>
        <v>0</v>
      </c>
      <c r="M28" s="74">
        <f t="shared" ca="1" si="1"/>
        <v>0</v>
      </c>
      <c r="N28" s="72"/>
      <c r="P28" s="187" t="str">
        <f t="shared" si="9"/>
        <v>01449C</v>
      </c>
      <c r="Q28" s="191" t="s">
        <v>600</v>
      </c>
      <c r="R28" s="188" t="str">
        <f t="shared" si="10"/>
        <v xml:space="preserve">Building Official </v>
      </c>
      <c r="S28" s="189" t="str">
        <f t="shared" si="11"/>
        <v>106</v>
      </c>
      <c r="T28" s="186" cm="1">
        <f t="array" aca="1" ref="T28" ca="1">ROUND(IF($Q28="Y",VLOOKUP($P28, INDIRECT($Q$2),T$6,0)*INDIRECT($P$1),VLOOKUP($P28, INDIRECT($Q$2),T$6,0)),IF($E28="E",0,3))</f>
        <v>130391</v>
      </c>
      <c r="U28" s="186" cm="1">
        <f t="array" aca="1" ref="U28" ca="1">ROUND(IF($Q28="Y",VLOOKUP($P28, INDIRECT($Q$2),U$6,0)*INDIRECT($P$1),VLOOKUP($P28, INDIRECT($Q$2),U$6,0)),IF($E28="E",0,3))</f>
        <v>135606</v>
      </c>
      <c r="V28" s="186" cm="1">
        <f t="array" aca="1" ref="V28" ca="1">ROUND(IF($Q28="Y",VLOOKUP($P28, INDIRECT($Q$2),V$6,0)*INDIRECT($P$1),VLOOKUP($P28, INDIRECT($Q$2),V$6,0)),IF($E28="E",0,3))</f>
        <v>141029</v>
      </c>
      <c r="W28" s="186" cm="1">
        <f t="array" aca="1" ref="W28" ca="1">ROUND(IF($Q28="Y",VLOOKUP($P28, INDIRECT($Q$2),W$6,0)*INDIRECT($P$1),VLOOKUP($P28, INDIRECT($Q$2),W$6,0)),IF($E28="E",0,3))</f>
        <v>146670</v>
      </c>
      <c r="X28" s="186" cm="1">
        <f t="array" aca="1" ref="X28" ca="1">ROUND(IF($Q28="Y",VLOOKUP($P28, INDIRECT($Q$2),X$6,0)*INDIRECT($P$1),VLOOKUP($P28, INDIRECT($Q$2),X$6,0)),IF($E28="E",0,3))</f>
        <v>152537</v>
      </c>
      <c r="Y28" s="186" cm="1">
        <f t="array" aca="1" ref="Y28" ca="1">ROUND(IF($Q28="Y",VLOOKUP($P28, INDIRECT($Q$2),Y$6,0)*INDIRECT($P$1),VLOOKUP($P28, INDIRECT($Q$2),Y$6,0)),IF($E28="E",0,3))</f>
        <v>0</v>
      </c>
      <c r="Z28" s="186" cm="1">
        <f t="array" aca="1" ref="Z28" ca="1">ROUND(IF($Q28="Y",VLOOKUP($P28, INDIRECT($Q$2),Z$6,0)*INDIRECT($P$1),VLOOKUP($P28, INDIRECT($Q$2),Z$6,0)),IF($E28="E",0,3))</f>
        <v>0</v>
      </c>
      <c r="AA28" s="186"/>
      <c r="AB28" s="282" t="str">
        <f t="shared" si="2"/>
        <v>01449C</v>
      </c>
      <c r="AC28" s="130" t="str">
        <f t="shared" si="12"/>
        <v xml:space="preserve">Building Official </v>
      </c>
      <c r="AD28" s="284" t="str">
        <f t="shared" si="13"/>
        <v>106</v>
      </c>
      <c r="AE28" s="282">
        <f t="shared" ca="1" si="5"/>
        <v>62.687999999999995</v>
      </c>
      <c r="AF28" s="282">
        <f t="shared" ca="1" si="5"/>
        <v>65.195999999999998</v>
      </c>
      <c r="AG28" s="282">
        <f t="shared" ca="1" si="5"/>
        <v>67.803000000000011</v>
      </c>
      <c r="AH28" s="282">
        <f t="shared" ca="1" si="5"/>
        <v>70.515000000000001</v>
      </c>
      <c r="AI28" s="282">
        <f t="shared" ca="1" si="5"/>
        <v>73.335999999999999</v>
      </c>
      <c r="AJ28" s="282" t="str">
        <f t="shared" ca="1" si="5"/>
        <v/>
      </c>
      <c r="AK28" s="282" t="str">
        <f t="shared" ca="1" si="5"/>
        <v/>
      </c>
    </row>
    <row r="29" spans="1:38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1"/>
        <v>103204</v>
      </c>
      <c r="I29" s="74">
        <f t="shared" ca="1" si="1"/>
        <v>107335</v>
      </c>
      <c r="J29" s="74">
        <f t="shared" ca="1" si="1"/>
        <v>111634</v>
      </c>
      <c r="K29" s="74">
        <f t="shared" ca="1" si="1"/>
        <v>116102</v>
      </c>
      <c r="L29" s="74">
        <f t="shared" ca="1" si="1"/>
        <v>0</v>
      </c>
      <c r="M29" s="74">
        <f t="shared" ca="1" si="1"/>
        <v>0</v>
      </c>
      <c r="N29" s="72"/>
      <c r="P29" s="187" t="str">
        <f t="shared" si="9"/>
        <v>01457C</v>
      </c>
      <c r="Q29" s="191" t="s">
        <v>600</v>
      </c>
      <c r="R29" s="188" t="str">
        <f t="shared" si="10"/>
        <v>Business Application Manager - Supervisory</v>
      </c>
      <c r="S29" s="189" t="str">
        <f t="shared" si="11"/>
        <v>085</v>
      </c>
      <c r="T29" s="186" cm="1">
        <f t="array" aca="1" ref="T29" ca="1">ROUND(IF($Q29="Y",VLOOKUP($P29, INDIRECT($Q$2),T$6,0)*INDIRECT($P$1),VLOOKUP($P29, INDIRECT($Q$2),T$6,0)),IF($E29="E",0,3))</f>
        <v>99231</v>
      </c>
      <c r="U29" s="186" cm="1">
        <f t="array" aca="1" ref="U29" ca="1">ROUND(IF($Q29="Y",VLOOKUP($P29, INDIRECT($Q$2),U$6,0)*INDIRECT($P$1),VLOOKUP($P29, INDIRECT($Q$2),U$6,0)),IF($E29="E",0,3))</f>
        <v>103204</v>
      </c>
      <c r="V29" s="186" cm="1">
        <f t="array" aca="1" ref="V29" ca="1">ROUND(IF($Q29="Y",VLOOKUP($P29, INDIRECT($Q$2),V$6,0)*INDIRECT($P$1),VLOOKUP($P29, INDIRECT($Q$2),V$6,0)),IF($E29="E",0,3))</f>
        <v>107335</v>
      </c>
      <c r="W29" s="186" cm="1">
        <f t="array" aca="1" ref="W29" ca="1">ROUND(IF($Q29="Y",VLOOKUP($P29, INDIRECT($Q$2),W$6,0)*INDIRECT($P$1),VLOOKUP($P29, INDIRECT($Q$2),W$6,0)),IF($E29="E",0,3))</f>
        <v>111634</v>
      </c>
      <c r="X29" s="186" cm="1">
        <f t="array" aca="1" ref="X29" ca="1">ROUND(IF($Q29="Y",VLOOKUP($P29, INDIRECT($Q$2),X$6,0)*INDIRECT($P$1),VLOOKUP($P29, INDIRECT($Q$2),X$6,0)),IF($E29="E",0,3))</f>
        <v>116102</v>
      </c>
      <c r="Y29" s="186" cm="1">
        <f t="array" aca="1" ref="Y29" ca="1">ROUND(IF($Q29="Y",VLOOKUP($P29, INDIRECT($Q$2),Y$6,0)*INDIRECT($P$1),VLOOKUP($P29, INDIRECT($Q$2),Y$6,0)),IF($E29="E",0,3))</f>
        <v>0</v>
      </c>
      <c r="Z29" s="186" cm="1">
        <f t="array" aca="1" ref="Z29" ca="1">ROUND(IF($Q29="Y",VLOOKUP($P29, INDIRECT($Q$2),Z$6,0)*INDIRECT($P$1),VLOOKUP($P29, INDIRECT($Q$2),Z$6,0)),IF($E29="E",0,3))</f>
        <v>0</v>
      </c>
      <c r="AA29" s="186"/>
      <c r="AB29" s="282" t="str">
        <f t="shared" si="2"/>
        <v>01457C</v>
      </c>
      <c r="AC29" s="130" t="str">
        <f t="shared" si="12"/>
        <v>Business Application Manager - Supervisory</v>
      </c>
      <c r="AD29" s="284" t="str">
        <f t="shared" si="13"/>
        <v>085</v>
      </c>
      <c r="AE29" s="282">
        <f t="shared" ca="1" si="5"/>
        <v>47.707999999999998</v>
      </c>
      <c r="AF29" s="282">
        <f t="shared" ca="1" si="5"/>
        <v>49.617999999999995</v>
      </c>
      <c r="AG29" s="282">
        <f t="shared" ca="1" si="5"/>
        <v>51.603999999999999</v>
      </c>
      <c r="AH29" s="282">
        <f t="shared" ca="1" si="5"/>
        <v>53.670999999999999</v>
      </c>
      <c r="AI29" s="282">
        <f t="shared" ca="1" si="5"/>
        <v>55.818999999999996</v>
      </c>
      <c r="AJ29" s="282" t="str">
        <f t="shared" ca="1" si="5"/>
        <v/>
      </c>
      <c r="AK29" s="282" t="str">
        <f t="shared" ca="1" si="5"/>
        <v/>
      </c>
    </row>
    <row r="30" spans="1:38" x14ac:dyDescent="0.3">
      <c r="A30" s="75" t="s">
        <v>47</v>
      </c>
      <c r="B30" s="75">
        <v>3</v>
      </c>
      <c r="C30" s="70" t="s">
        <v>46</v>
      </c>
      <c r="D30" s="75">
        <v>160</v>
      </c>
      <c r="E30" s="75" t="s">
        <v>21</v>
      </c>
      <c r="F30" s="73" t="s">
        <v>326</v>
      </c>
      <c r="G30" s="74">
        <f t="shared" ca="1" si="1"/>
        <v>18.911000000000001</v>
      </c>
      <c r="H30" s="74">
        <f t="shared" ca="1" si="1"/>
        <v>19.439</v>
      </c>
      <c r="I30" s="74">
        <f t="shared" ca="1" si="1"/>
        <v>19.984000000000002</v>
      </c>
      <c r="J30" s="74">
        <f t="shared" ca="1" si="1"/>
        <v>20.552</v>
      </c>
      <c r="K30" s="74">
        <f t="shared" ca="1" si="1"/>
        <v>0</v>
      </c>
      <c r="L30" s="74">
        <f t="shared" ca="1" si="1"/>
        <v>0</v>
      </c>
      <c r="M30" s="74">
        <f t="shared" ca="1" si="1"/>
        <v>0</v>
      </c>
      <c r="N30" s="72"/>
      <c r="P30" s="187" t="str">
        <f t="shared" si="9"/>
        <v>01556C</v>
      </c>
      <c r="Q30" s="191" t="s">
        <v>600</v>
      </c>
      <c r="R30" s="188" t="str">
        <f t="shared" si="10"/>
        <v xml:space="preserve">Cashier - Ticket Sales </v>
      </c>
      <c r="S30" s="189" t="str">
        <f t="shared" si="11"/>
        <v>03</v>
      </c>
      <c r="T30" s="186" cm="1">
        <f t="array" aca="1" ref="T30" ca="1">ROUND(IF($Q30="Y",VLOOKUP($P30, INDIRECT($Q$2),T$6,0)*INDIRECT($P$1),VLOOKUP($P30, INDIRECT($Q$2),T$6,0)),IF($E30="E",0,3))</f>
        <v>18.911000000000001</v>
      </c>
      <c r="U30" s="186" cm="1">
        <f t="array" aca="1" ref="U30" ca="1">ROUND(IF($Q30="Y",VLOOKUP($P30, INDIRECT($Q$2),U$6,0)*INDIRECT($P$1),VLOOKUP($P30, INDIRECT($Q$2),U$6,0)),IF($E30="E",0,3))</f>
        <v>19.439</v>
      </c>
      <c r="V30" s="186" cm="1">
        <f t="array" aca="1" ref="V30" ca="1">ROUND(IF($Q30="Y",VLOOKUP($P30, INDIRECT($Q$2),V$6,0)*INDIRECT($P$1),VLOOKUP($P30, INDIRECT($Q$2),V$6,0)),IF($E30="E",0,3))</f>
        <v>19.984000000000002</v>
      </c>
      <c r="W30" s="186" cm="1">
        <f t="array" aca="1" ref="W30" ca="1">ROUND(IF($Q30="Y",VLOOKUP($P30, INDIRECT($Q$2),W$6,0)*INDIRECT($P$1),VLOOKUP($P30, INDIRECT($Q$2),W$6,0)),IF($E30="E",0,3))</f>
        <v>20.552</v>
      </c>
      <c r="X30" s="186" cm="1">
        <f t="array" aca="1" ref="X30" ca="1">ROUND(IF($Q30="Y",VLOOKUP($P30, INDIRECT($Q$2),X$6,0)*INDIRECT($P$1),VLOOKUP($P30, INDIRECT($Q$2),X$6,0)),IF($E30="E",0,3))</f>
        <v>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2"/>
        <v>01556C</v>
      </c>
      <c r="AC30" s="130" t="str">
        <f t="shared" si="12"/>
        <v xml:space="preserve">Cashier - Ticket Sales </v>
      </c>
      <c r="AD30" s="284" t="str">
        <f t="shared" si="13"/>
        <v>03</v>
      </c>
      <c r="AE30" s="282">
        <f t="shared" ca="1" si="5"/>
        <v>18.911000000000001</v>
      </c>
      <c r="AF30" s="282">
        <f t="shared" ca="1" si="5"/>
        <v>19.439</v>
      </c>
      <c r="AG30" s="282">
        <f t="shared" ca="1" si="5"/>
        <v>19.984000000000002</v>
      </c>
      <c r="AH30" s="282">
        <f t="shared" ca="1" si="5"/>
        <v>20.552</v>
      </c>
      <c r="AI30" s="282" t="str">
        <f t="shared" ca="1" si="5"/>
        <v/>
      </c>
      <c r="AJ30" s="282" t="str">
        <f t="shared" ca="1" si="5"/>
        <v/>
      </c>
      <c r="AK30" s="282" t="str">
        <f t="shared" ca="1" si="5"/>
        <v/>
      </c>
    </row>
    <row r="31" spans="1:38" x14ac:dyDescent="0.3">
      <c r="A31" s="75" t="s">
        <v>142</v>
      </c>
      <c r="B31" s="75">
        <v>12</v>
      </c>
      <c r="C31" s="70" t="s">
        <v>32</v>
      </c>
      <c r="D31" s="75">
        <v>570</v>
      </c>
      <c r="E31" s="75" t="s">
        <v>17</v>
      </c>
      <c r="F31" s="73" t="s">
        <v>903</v>
      </c>
      <c r="G31" s="74">
        <f t="shared" ca="1" si="1"/>
        <v>118343</v>
      </c>
      <c r="H31" s="74">
        <f t="shared" ca="1" si="1"/>
        <v>123076</v>
      </c>
      <c r="I31" s="74">
        <f t="shared" ca="1" si="1"/>
        <v>127998</v>
      </c>
      <c r="J31" s="74">
        <f t="shared" ca="1" si="1"/>
        <v>133118</v>
      </c>
      <c r="K31" s="74">
        <f t="shared" ca="1" si="1"/>
        <v>138442</v>
      </c>
      <c r="L31" s="74">
        <f t="shared" ca="1" si="1"/>
        <v>0</v>
      </c>
      <c r="M31" s="74">
        <f t="shared" ca="1" si="1"/>
        <v>0</v>
      </c>
      <c r="N31" s="72"/>
      <c r="P31" s="187" t="str">
        <f t="shared" si="9"/>
        <v>10160C</v>
      </c>
      <c r="Q31" s="191" t="s">
        <v>600</v>
      </c>
      <c r="R31" s="188" t="str">
        <f t="shared" si="10"/>
        <v>City Planning Manager</v>
      </c>
      <c r="S31" s="189" t="str">
        <f t="shared" si="11"/>
        <v>105</v>
      </c>
      <c r="T31" s="186" cm="1">
        <f t="array" aca="1" ref="T31" ca="1">ROUND(IF($Q31="Y",VLOOKUP($P31, INDIRECT($Q$2),T$6,0)*INDIRECT($P$1),VLOOKUP($P31, INDIRECT($Q$2),T$6,0)),IF($E31="E",0,3))</f>
        <v>118343</v>
      </c>
      <c r="U31" s="186" cm="1">
        <f t="array" aca="1" ref="U31" ca="1">ROUND(IF($Q31="Y",VLOOKUP($P31, INDIRECT($Q$2),U$6,0)*INDIRECT($P$1),VLOOKUP($P31, INDIRECT($Q$2),U$6,0)),IF($E31="E",0,3))</f>
        <v>123076</v>
      </c>
      <c r="V31" s="186" cm="1">
        <f t="array" aca="1" ref="V31" ca="1">ROUND(IF($Q31="Y",VLOOKUP($P31, INDIRECT($Q$2),V$6,0)*INDIRECT($P$1),VLOOKUP($P31, INDIRECT($Q$2),V$6,0)),IF($E31="E",0,3))</f>
        <v>127998</v>
      </c>
      <c r="W31" s="186" cm="1">
        <f t="array" aca="1" ref="W31" ca="1">ROUND(IF($Q31="Y",VLOOKUP($P31, INDIRECT($Q$2),W$6,0)*INDIRECT($P$1),VLOOKUP($P31, INDIRECT($Q$2),W$6,0)),IF($E31="E",0,3))</f>
        <v>133118</v>
      </c>
      <c r="X31" s="186" cm="1">
        <f t="array" aca="1" ref="X31" ca="1">ROUND(IF($Q31="Y",VLOOKUP($P31, INDIRECT($Q$2),X$6,0)*INDIRECT($P$1),VLOOKUP($P31, INDIRECT($Q$2),X$6,0)),IF($E31="E",0,3))</f>
        <v>138442</v>
      </c>
      <c r="Y31" s="186" cm="1">
        <f t="array" aca="1" ref="Y31" ca="1">ROUND(IF($Q31="Y",VLOOKUP($P31, INDIRECT($Q$2),Y$6,0)*INDIRECT($P$1),VLOOKUP($P31, INDIRECT($Q$2),Y$6,0)),IF($E31="E",0,3))</f>
        <v>0</v>
      </c>
      <c r="Z31" s="186" cm="1">
        <f t="array" aca="1" ref="Z31" ca="1">ROUND(IF($Q31="Y",VLOOKUP($P31, INDIRECT($Q$2),Z$6,0)*INDIRECT($P$1),VLOOKUP($P31, INDIRECT($Q$2),Z$6,0)),IF($E31="E",0,3))</f>
        <v>0</v>
      </c>
      <c r="AA31" s="186"/>
      <c r="AB31" s="282" t="str">
        <f t="shared" si="2"/>
        <v>10160C</v>
      </c>
      <c r="AC31" s="130" t="str">
        <f t="shared" si="12"/>
        <v>City Planning Manager</v>
      </c>
      <c r="AD31" s="284" t="str">
        <f t="shared" si="13"/>
        <v>105</v>
      </c>
      <c r="AE31" s="282">
        <f t="shared" ca="1" si="5"/>
        <v>56.896000000000001</v>
      </c>
      <c r="AF31" s="282">
        <f t="shared" ca="1" si="5"/>
        <v>59.171999999999997</v>
      </c>
      <c r="AG31" s="282">
        <f t="shared" ca="1" si="5"/>
        <v>61.537999999999997</v>
      </c>
      <c r="AH31" s="282">
        <f t="shared" ca="1" si="5"/>
        <v>64</v>
      </c>
      <c r="AI31" s="282">
        <f t="shared" ca="1" si="5"/>
        <v>66.559000000000012</v>
      </c>
      <c r="AJ31" s="282" t="str">
        <f t="shared" ca="1" si="5"/>
        <v/>
      </c>
      <c r="AK31" s="282" t="str">
        <f t="shared" ca="1" si="5"/>
        <v/>
      </c>
    </row>
    <row r="32" spans="1:38" x14ac:dyDescent="0.3">
      <c r="A32" s="75" t="s">
        <v>49</v>
      </c>
      <c r="B32" s="75">
        <v>10</v>
      </c>
      <c r="C32" s="70" t="s">
        <v>42</v>
      </c>
      <c r="D32" s="75">
        <v>470</v>
      </c>
      <c r="E32" s="75" t="s">
        <v>17</v>
      </c>
      <c r="F32" s="73" t="s">
        <v>327</v>
      </c>
      <c r="G32" s="74">
        <f t="shared" ca="1" si="1"/>
        <v>87049</v>
      </c>
      <c r="H32" s="74">
        <f t="shared" ca="1" si="1"/>
        <v>91628</v>
      </c>
      <c r="I32" s="74">
        <f t="shared" ca="1" si="1"/>
        <v>96462</v>
      </c>
      <c r="J32" s="74">
        <f t="shared" ca="1" si="1"/>
        <v>106820</v>
      </c>
      <c r="K32" s="74">
        <f t="shared" ca="1" si="1"/>
        <v>109810</v>
      </c>
      <c r="L32" s="74">
        <f t="shared" ca="1" si="1"/>
        <v>112886</v>
      </c>
      <c r="M32" s="74">
        <f t="shared" ca="1" si="1"/>
        <v>116101</v>
      </c>
      <c r="N32" s="72"/>
      <c r="P32" s="187" t="str">
        <f t="shared" si="9"/>
        <v>08703C</v>
      </c>
      <c r="Q32" s="191" t="s">
        <v>600</v>
      </c>
      <c r="R32" s="188" t="str">
        <f t="shared" si="10"/>
        <v xml:space="preserve">City Records Manager </v>
      </c>
      <c r="S32" s="189" t="str">
        <f t="shared" si="11"/>
        <v>85</v>
      </c>
      <c r="T32" s="186" cm="1">
        <f t="array" aca="1" ref="T32" ca="1">ROUND(IF($Q32="Y",VLOOKUP($P32, INDIRECT($Q$2),T$6,0)*INDIRECT($P$1),VLOOKUP($P32, INDIRECT($Q$2),T$6,0)),IF($E32="E",0,3))</f>
        <v>87049</v>
      </c>
      <c r="U32" s="186" cm="1">
        <f t="array" aca="1" ref="U32" ca="1">ROUND(IF($Q32="Y",VLOOKUP($P32, INDIRECT($Q$2),U$6,0)*INDIRECT($P$1),VLOOKUP($P32, INDIRECT($Q$2),U$6,0)),IF($E32="E",0,3))</f>
        <v>91628</v>
      </c>
      <c r="V32" s="186" cm="1">
        <f t="array" aca="1" ref="V32" ca="1">ROUND(IF($Q32="Y",VLOOKUP($P32, INDIRECT($Q$2),V$6,0)*INDIRECT($P$1),VLOOKUP($P32, INDIRECT($Q$2),V$6,0)),IF($E32="E",0,3))</f>
        <v>96462</v>
      </c>
      <c r="W32" s="186" cm="1">
        <f t="array" aca="1" ref="W32" ca="1">ROUND(IF($Q32="Y",VLOOKUP($P32, INDIRECT($Q$2),W$6,0)*INDIRECT($P$1),VLOOKUP($P32, INDIRECT($Q$2),W$6,0)),IF($E32="E",0,3))</f>
        <v>106820</v>
      </c>
      <c r="X32" s="186" cm="1">
        <f t="array" aca="1" ref="X32" ca="1">ROUND(IF($Q32="Y",VLOOKUP($P32, INDIRECT($Q$2),X$6,0)*INDIRECT($P$1),VLOOKUP($P32, INDIRECT($Q$2),X$6,0)),IF($E32="E",0,3))</f>
        <v>109810</v>
      </c>
      <c r="Y32" s="186" cm="1">
        <f t="array" aca="1" ref="Y32" ca="1">ROUND(IF($Q32="Y",VLOOKUP($P32, INDIRECT($Q$2),Y$6,0)*INDIRECT($P$1),VLOOKUP($P32, INDIRECT($Q$2),Y$6,0)),IF($E32="E",0,3))</f>
        <v>112886</v>
      </c>
      <c r="Z32" s="186" cm="1">
        <f t="array" aca="1" ref="Z32" ca="1">ROUND(IF($Q32="Y",VLOOKUP($P32, INDIRECT($Q$2),Z$6,0)*INDIRECT($P$1),VLOOKUP($P32, INDIRECT($Q$2),Z$6,0)),IF($E32="E",0,3))</f>
        <v>116101</v>
      </c>
      <c r="AA32" s="186"/>
      <c r="AB32" s="282" t="str">
        <f t="shared" si="2"/>
        <v>08703C</v>
      </c>
      <c r="AC32" s="130" t="str">
        <f t="shared" si="12"/>
        <v xml:space="preserve">City Records Manager </v>
      </c>
      <c r="AD32" s="284" t="str">
        <f t="shared" si="13"/>
        <v>85</v>
      </c>
      <c r="AE32" s="282">
        <f t="shared" ca="1" si="5"/>
        <v>41.850999999999999</v>
      </c>
      <c r="AF32" s="282">
        <f t="shared" ca="1" si="5"/>
        <v>44.052</v>
      </c>
      <c r="AG32" s="282">
        <f t="shared" ca="1" si="5"/>
        <v>46.375999999999998</v>
      </c>
      <c r="AH32" s="282">
        <f t="shared" ca="1" si="5"/>
        <v>51.355999999999995</v>
      </c>
      <c r="AI32" s="282">
        <f t="shared" ca="1" si="5"/>
        <v>52.793999999999997</v>
      </c>
      <c r="AJ32" s="282">
        <f t="shared" ca="1" si="5"/>
        <v>54.272999999999996</v>
      </c>
      <c r="AK32" s="282">
        <f t="shared" ca="1" si="5"/>
        <v>55.817999999999998</v>
      </c>
    </row>
    <row r="33" spans="1:37" x14ac:dyDescent="0.3">
      <c r="A33" s="75" t="s">
        <v>633</v>
      </c>
      <c r="B33" s="75">
        <v>9</v>
      </c>
      <c r="C33" s="70" t="s">
        <v>56</v>
      </c>
      <c r="D33" s="75">
        <v>410</v>
      </c>
      <c r="E33" s="75" t="s">
        <v>17</v>
      </c>
      <c r="F33" s="73" t="s">
        <v>634</v>
      </c>
      <c r="G33" s="74">
        <f t="shared" ca="1" si="1"/>
        <v>79607</v>
      </c>
      <c r="H33" s="74">
        <f t="shared" ca="1" si="1"/>
        <v>83803</v>
      </c>
      <c r="I33" s="74">
        <f t="shared" ca="1" si="1"/>
        <v>88814</v>
      </c>
      <c r="J33" s="74">
        <f t="shared" ca="1" si="1"/>
        <v>93828</v>
      </c>
      <c r="K33" s="74">
        <f t="shared" ca="1" si="1"/>
        <v>96455</v>
      </c>
      <c r="L33" s="74">
        <f t="shared" ca="1" si="1"/>
        <v>99158</v>
      </c>
      <c r="M33" s="74">
        <f t="shared" ca="1" si="1"/>
        <v>101983</v>
      </c>
      <c r="N33" s="72"/>
      <c r="P33" s="187" t="str">
        <f t="shared" si="9"/>
        <v>59403C</v>
      </c>
      <c r="Q33" s="186" t="s">
        <v>600</v>
      </c>
      <c r="R33" s="188" t="str">
        <f t="shared" si="10"/>
        <v>Civil Paralegal Program Supervisor</v>
      </c>
      <c r="S33" s="189" t="str">
        <f t="shared" si="11"/>
        <v>25</v>
      </c>
      <c r="T33" s="186" cm="1">
        <f t="array" aca="1" ref="T33" ca="1">ROUND(IF($Q33="Y",VLOOKUP($P33, INDIRECT($Q$2),T$6,0)*INDIRECT($P$1),VLOOKUP($P33, INDIRECT($Q$2),T$6,0)),IF($E33="E",0,3))</f>
        <v>79607</v>
      </c>
      <c r="U33" s="186" cm="1">
        <f t="array" aca="1" ref="U33" ca="1">ROUND(IF($Q33="Y",VLOOKUP($P33, INDIRECT($Q$2),U$6,0)*INDIRECT($P$1),VLOOKUP($P33, INDIRECT($Q$2),U$6,0)),IF($E33="E",0,3))</f>
        <v>83803</v>
      </c>
      <c r="V33" s="186" cm="1">
        <f t="array" aca="1" ref="V33" ca="1">ROUND(IF($Q33="Y",VLOOKUP($P33, INDIRECT($Q$2),V$6,0)*INDIRECT($P$1),VLOOKUP($P33, INDIRECT($Q$2),V$6,0)),IF($E33="E",0,3))</f>
        <v>88814</v>
      </c>
      <c r="W33" s="186" cm="1">
        <f t="array" aca="1" ref="W33" ca="1">ROUND(IF($Q33="Y",VLOOKUP($P33, INDIRECT($Q$2),W$6,0)*INDIRECT($P$1),VLOOKUP($P33, INDIRECT($Q$2),W$6,0)),IF($E33="E",0,3))</f>
        <v>93828</v>
      </c>
      <c r="X33" s="186" cm="1">
        <f t="array" aca="1" ref="X33" ca="1">ROUND(IF($Q33="Y",VLOOKUP($P33, INDIRECT($Q$2),X$6,0)*INDIRECT($P$1),VLOOKUP($P33, INDIRECT($Q$2),X$6,0)),IF($E33="E",0,3))</f>
        <v>96455</v>
      </c>
      <c r="Y33" s="186" cm="1">
        <f t="array" aca="1" ref="Y33" ca="1">ROUND(IF($Q33="Y",VLOOKUP($P33, INDIRECT($Q$2),Y$6,0)*INDIRECT($P$1),VLOOKUP($P33, INDIRECT($Q$2),Y$6,0)),IF($E33="E",0,3))</f>
        <v>99158</v>
      </c>
      <c r="Z33" s="186" cm="1">
        <f t="array" aca="1" ref="Z33" ca="1">ROUND(IF($Q33="Y",VLOOKUP($P33, INDIRECT($Q$2),Z$6,0)*INDIRECT($P$1),VLOOKUP($P33, INDIRECT($Q$2),Z$6,0)),IF($E33="E",0,3))</f>
        <v>101983</v>
      </c>
      <c r="AA33" s="186"/>
      <c r="AB33" s="282" t="str">
        <f t="shared" si="2"/>
        <v>59403C</v>
      </c>
      <c r="AC33" s="130" t="str">
        <f t="shared" si="12"/>
        <v>Civil Paralegal Program Supervisor</v>
      </c>
      <c r="AD33" s="284" t="str">
        <f t="shared" si="13"/>
        <v>25</v>
      </c>
      <c r="AE33" s="282">
        <f t="shared" ca="1" si="5"/>
        <v>38.272999999999996</v>
      </c>
      <c r="AF33" s="282">
        <f t="shared" ca="1" si="5"/>
        <v>40.29</v>
      </c>
      <c r="AG33" s="282">
        <f t="shared" ca="1" si="5"/>
        <v>42.699999999999996</v>
      </c>
      <c r="AH33" s="282">
        <f t="shared" ca="1" si="5"/>
        <v>45.11</v>
      </c>
      <c r="AI33" s="282">
        <f t="shared" ca="1" si="5"/>
        <v>46.372999999999998</v>
      </c>
      <c r="AJ33" s="282">
        <f t="shared" ca="1" si="5"/>
        <v>47.672999999999995</v>
      </c>
      <c r="AK33" s="282">
        <f t="shared" ca="1" si="5"/>
        <v>49.030999999999999</v>
      </c>
    </row>
    <row r="34" spans="1:37" x14ac:dyDescent="0.3">
      <c r="A34" s="75" t="s">
        <v>705</v>
      </c>
      <c r="B34" s="75">
        <v>9</v>
      </c>
      <c r="C34" s="70" t="s">
        <v>706</v>
      </c>
      <c r="D34" s="75">
        <v>430</v>
      </c>
      <c r="E34" s="75" t="s">
        <v>17</v>
      </c>
      <c r="F34" s="73" t="s">
        <v>784</v>
      </c>
      <c r="G34" s="74">
        <f t="shared" ca="1" si="1"/>
        <v>93423</v>
      </c>
      <c r="H34" s="74">
        <f t="shared" ca="1" si="1"/>
        <v>97160</v>
      </c>
      <c r="I34" s="74">
        <f t="shared" ca="1" si="1"/>
        <v>101050</v>
      </c>
      <c r="J34" s="74">
        <f t="shared" ca="1" si="1"/>
        <v>105090</v>
      </c>
      <c r="K34" s="74">
        <f t="shared" ca="1" si="1"/>
        <v>109292</v>
      </c>
      <c r="L34" s="74">
        <f t="shared" ca="1" si="1"/>
        <v>0</v>
      </c>
      <c r="M34" s="74">
        <f t="shared" ca="1" si="1"/>
        <v>0</v>
      </c>
      <c r="N34" s="72"/>
      <c r="P34" s="187" t="str">
        <f t="shared" si="9"/>
        <v>53001C</v>
      </c>
      <c r="Q34" s="191" t="s">
        <v>600</v>
      </c>
      <c r="R34" s="188" t="str">
        <f t="shared" si="10"/>
        <v>Commty Spec Coord Supv-Hlth-C</v>
      </c>
      <c r="S34" s="189" t="str">
        <f t="shared" si="11"/>
        <v>098</v>
      </c>
      <c r="T34" s="186" cm="1">
        <f t="array" aca="1" ref="T34" ca="1">ROUND(IF($Q34="Y",VLOOKUP($P34, INDIRECT($Q$2),T$6,0)*INDIRECT($P$1),VLOOKUP($P34, INDIRECT($Q$2),T$6,0)),IF($E34="E",0,3))</f>
        <v>93423</v>
      </c>
      <c r="U34" s="186" cm="1">
        <f t="array" aca="1" ref="U34" ca="1">ROUND(IF($Q34="Y",VLOOKUP($P34, INDIRECT($Q$2),U$6,0)*INDIRECT($P$1),VLOOKUP($P34, INDIRECT($Q$2),U$6,0)),IF($E34="E",0,3))</f>
        <v>97160</v>
      </c>
      <c r="V34" s="186" cm="1">
        <f t="array" aca="1" ref="V34" ca="1">ROUND(IF($Q34="Y",VLOOKUP($P34, INDIRECT($Q$2),V$6,0)*INDIRECT($P$1),VLOOKUP($P34, INDIRECT($Q$2),V$6,0)),IF($E34="E",0,3))</f>
        <v>101050</v>
      </c>
      <c r="W34" s="186" cm="1">
        <f t="array" aca="1" ref="W34" ca="1">ROUND(IF($Q34="Y",VLOOKUP($P34, INDIRECT($Q$2),W$6,0)*INDIRECT($P$1),VLOOKUP($P34, INDIRECT($Q$2),W$6,0)),IF($E34="E",0,3))</f>
        <v>105090</v>
      </c>
      <c r="X34" s="186" cm="1">
        <f t="array" aca="1" ref="X34" ca="1">ROUND(IF($Q34="Y",VLOOKUP($P34, INDIRECT($Q$2),X$6,0)*INDIRECT($P$1),VLOOKUP($P34, INDIRECT($Q$2),X$6,0)),IF($E34="E",0,3))</f>
        <v>109292</v>
      </c>
      <c r="Y34" s="186" cm="1">
        <f t="array" aca="1" ref="Y34" ca="1">ROUND(IF($Q34="Y",VLOOKUP($P34, INDIRECT($Q$2),Y$6,0)*INDIRECT($P$1),VLOOKUP($P34, INDIRECT($Q$2),Y$6,0)),IF($E34="E",0,3))</f>
        <v>0</v>
      </c>
      <c r="Z34" s="186" cm="1">
        <f t="array" aca="1" ref="Z34" ca="1">ROUND(IF($Q34="Y",VLOOKUP($P34, INDIRECT($Q$2),Z$6,0)*INDIRECT($P$1),VLOOKUP($P34, INDIRECT($Q$2),Z$6,0)),IF($E34="E",0,3))</f>
        <v>0</v>
      </c>
      <c r="AA34" s="186"/>
      <c r="AB34" s="282" t="str">
        <f t="shared" si="2"/>
        <v>53001C</v>
      </c>
      <c r="AC34" s="130" t="str">
        <f t="shared" si="12"/>
        <v>Commty Spec Coord Supv-Hlth-C</v>
      </c>
      <c r="AD34" s="284" t="str">
        <f t="shared" si="13"/>
        <v>098</v>
      </c>
      <c r="AE34" s="282">
        <f t="shared" ca="1" si="5"/>
        <v>44.914999999999999</v>
      </c>
      <c r="AF34" s="282">
        <f t="shared" ca="1" si="5"/>
        <v>46.711999999999996</v>
      </c>
      <c r="AG34" s="282">
        <f t="shared" ca="1" si="5"/>
        <v>48.582000000000001</v>
      </c>
      <c r="AH34" s="282">
        <f t="shared" ca="1" si="5"/>
        <v>50.524999999999999</v>
      </c>
      <c r="AI34" s="282">
        <f t="shared" ca="1" si="5"/>
        <v>52.544999999999995</v>
      </c>
      <c r="AJ34" s="282" t="str">
        <f t="shared" ca="1" si="5"/>
        <v/>
      </c>
      <c r="AK34" s="282" t="str">
        <f t="shared" ca="1" si="5"/>
        <v/>
      </c>
    </row>
    <row r="35" spans="1:37" x14ac:dyDescent="0.3">
      <c r="A35" s="75" t="s">
        <v>981</v>
      </c>
      <c r="B35" s="75">
        <v>10</v>
      </c>
      <c r="C35" s="70" t="s">
        <v>571</v>
      </c>
      <c r="D35" s="75">
        <v>458</v>
      </c>
      <c r="E35" s="75" t="s">
        <v>17</v>
      </c>
      <c r="F35" s="73" t="s">
        <v>982</v>
      </c>
      <c r="G35" s="74">
        <f t="shared" ca="1" si="1"/>
        <v>96549</v>
      </c>
      <c r="H35" s="74">
        <f t="shared" ca="1" si="1"/>
        <v>100416</v>
      </c>
      <c r="I35" s="74">
        <f t="shared" ca="1" si="1"/>
        <v>104438</v>
      </c>
      <c r="J35" s="74">
        <f t="shared" ca="1" si="1"/>
        <v>108617</v>
      </c>
      <c r="K35" s="74">
        <f t="shared" ca="1" si="1"/>
        <v>112968</v>
      </c>
      <c r="L35" s="74">
        <f t="shared" ca="1" si="1"/>
        <v>0</v>
      </c>
      <c r="M35" s="74">
        <f t="shared" ca="1" si="1"/>
        <v>0</v>
      </c>
      <c r="N35" s="72"/>
      <c r="P35" s="187" t="str">
        <f t="shared" si="9"/>
        <v>59464C</v>
      </c>
      <c r="Q35" s="186" t="s">
        <v>600</v>
      </c>
      <c r="R35" s="188" t="str">
        <f t="shared" si="10"/>
        <v>Communications Interagency Coordinator</v>
      </c>
      <c r="S35" s="189" t="str">
        <f t="shared" si="11"/>
        <v>065</v>
      </c>
      <c r="T35" s="186" cm="1">
        <f t="array" aca="1" ref="T35" ca="1">ROUND(IF($Q35="Y",VLOOKUP($P35, INDIRECT($Q$2),T$6,0)*INDIRECT($P$1),VLOOKUP($P35, INDIRECT($Q$2),T$6,0)),IF($E35="E",0,3))</f>
        <v>96549</v>
      </c>
      <c r="U35" s="186" cm="1">
        <f t="array" aca="1" ref="U35" ca="1">ROUND(IF($Q35="Y",VLOOKUP($P35, INDIRECT($Q$2),U$6,0)*INDIRECT($P$1),VLOOKUP($P35, INDIRECT($Q$2),U$6,0)),IF($E35="E",0,3))</f>
        <v>100416</v>
      </c>
      <c r="V35" s="186" cm="1">
        <f t="array" aca="1" ref="V35" ca="1">ROUND(IF($Q35="Y",VLOOKUP($P35, INDIRECT($Q$2),V$6,0)*INDIRECT($P$1),VLOOKUP($P35, INDIRECT($Q$2),V$6,0)),IF($E35="E",0,3))</f>
        <v>104438</v>
      </c>
      <c r="W35" s="186" cm="1">
        <f t="array" aca="1" ref="W35" ca="1">ROUND(IF($Q35="Y",VLOOKUP($P35, INDIRECT($Q$2),W$6,0)*INDIRECT($P$1),VLOOKUP($P35, INDIRECT($Q$2),W$6,0)),IF($E35="E",0,3))</f>
        <v>108617</v>
      </c>
      <c r="X35" s="186" cm="1">
        <f t="array" aca="1" ref="X35" ca="1">ROUND(IF($Q35="Y",VLOOKUP($P35, INDIRECT($Q$2),X$6,0)*INDIRECT($P$1),VLOOKUP($P35, INDIRECT($Q$2),X$6,0)),IF($E35="E",0,3))</f>
        <v>112968</v>
      </c>
      <c r="Y35" s="186" cm="1">
        <f t="array" aca="1" ref="Y35" ca="1">ROUND(IF($Q35="Y",VLOOKUP($P35, INDIRECT($Q$2),Y$6,0)*INDIRECT($P$1),VLOOKUP($P35, INDIRECT($Q$2),Y$6,0)),IF($E35="E",0,3))</f>
        <v>0</v>
      </c>
      <c r="Z35" s="186" cm="1">
        <f t="array" aca="1" ref="Z35" ca="1">ROUND(IF($Q35="Y",VLOOKUP($P35, INDIRECT($Q$2),Z$6,0)*INDIRECT($P$1),VLOOKUP($P35, INDIRECT($Q$2),Z$6,0)),IF($E35="E",0,3))</f>
        <v>0</v>
      </c>
      <c r="AA35" s="186"/>
      <c r="AB35" s="282" t="str">
        <f t="shared" si="2"/>
        <v>59464C</v>
      </c>
      <c r="AC35" s="130" t="str">
        <f t="shared" si="12"/>
        <v>Communications Interagency Coordinator</v>
      </c>
      <c r="AD35" s="284" t="str">
        <f t="shared" si="13"/>
        <v>065</v>
      </c>
      <c r="AE35" s="282">
        <f t="shared" ca="1" si="5"/>
        <v>46.417999999999999</v>
      </c>
      <c r="AF35" s="282">
        <f t="shared" ca="1" si="5"/>
        <v>48.277000000000001</v>
      </c>
      <c r="AG35" s="282">
        <f t="shared" ca="1" si="5"/>
        <v>50.210999999999999</v>
      </c>
      <c r="AH35" s="282">
        <f t="shared" ca="1" si="5"/>
        <v>52.22</v>
      </c>
      <c r="AI35" s="282">
        <f t="shared" ca="1" si="5"/>
        <v>54.311999999999998</v>
      </c>
      <c r="AJ35" s="282" t="str">
        <f t="shared" ca="1" si="5"/>
        <v/>
      </c>
      <c r="AK35" s="282" t="str">
        <f t="shared" ca="1" si="5"/>
        <v/>
      </c>
    </row>
    <row r="36" spans="1:37" x14ac:dyDescent="0.3">
      <c r="A36" s="75" t="s">
        <v>1019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1020</v>
      </c>
      <c r="G36" s="74">
        <f t="shared" ca="1" si="1"/>
        <v>83682</v>
      </c>
      <c r="H36" s="74">
        <f t="shared" ca="1" si="1"/>
        <v>88085</v>
      </c>
      <c r="I36" s="74">
        <f t="shared" ca="1" si="1"/>
        <v>93424</v>
      </c>
      <c r="J36" s="74">
        <f t="shared" ca="1" si="1"/>
        <v>98768</v>
      </c>
      <c r="K36" s="74">
        <f t="shared" ca="1" si="1"/>
        <v>101530</v>
      </c>
      <c r="L36" s="74">
        <f t="shared" ca="1" si="1"/>
        <v>104374</v>
      </c>
      <c r="M36" s="74">
        <f t="shared" ca="1" si="1"/>
        <v>107351</v>
      </c>
      <c r="N36" s="72"/>
      <c r="P36" s="187" t="str">
        <f t="shared" si="9"/>
        <v>52992C</v>
      </c>
      <c r="Q36" s="186" t="s">
        <v>600</v>
      </c>
      <c r="R36" s="188" t="str">
        <f t="shared" si="10"/>
        <v>Communications Manager - Public Health</v>
      </c>
      <c r="S36" s="189" t="str">
        <f t="shared" si="11"/>
        <v>35</v>
      </c>
      <c r="T36" s="186" cm="1">
        <f t="array" aca="1" ref="T36" ca="1">ROUND(IF($Q36="Y",VLOOKUP($P36, INDIRECT($Q$2),T$6,0)*INDIRECT($P$1),VLOOKUP($P36, INDIRECT($Q$2),T$6,0)),IF($E36="E",0,3))</f>
        <v>83682</v>
      </c>
      <c r="U36" s="186" cm="1">
        <f t="array" aca="1" ref="U36" ca="1">ROUND(IF($Q36="Y",VLOOKUP($P36, INDIRECT($Q$2),U$6,0)*INDIRECT($P$1),VLOOKUP($P36, INDIRECT($Q$2),U$6,0)),IF($E36="E",0,3))</f>
        <v>88085</v>
      </c>
      <c r="V36" s="186" cm="1">
        <f t="array" aca="1" ref="V36" ca="1">ROUND(IF($Q36="Y",VLOOKUP($P36, INDIRECT($Q$2),V$6,0)*INDIRECT($P$1),VLOOKUP($P36, INDIRECT($Q$2),V$6,0)),IF($E36="E",0,3))</f>
        <v>93424</v>
      </c>
      <c r="W36" s="186" cm="1">
        <f t="array" aca="1" ref="W36" ca="1">ROUND(IF($Q36="Y",VLOOKUP($P36, INDIRECT($Q$2),W$6,0)*INDIRECT($P$1),VLOOKUP($P36, INDIRECT($Q$2),W$6,0)),IF($E36="E",0,3))</f>
        <v>98768</v>
      </c>
      <c r="X36" s="186" cm="1">
        <f t="array" aca="1" ref="X36" ca="1">ROUND(IF($Q36="Y",VLOOKUP($P36, INDIRECT($Q$2),X$6,0)*INDIRECT($P$1),VLOOKUP($P36, INDIRECT($Q$2),X$6,0)),IF($E36="E",0,3))</f>
        <v>101530</v>
      </c>
      <c r="Y36" s="186" cm="1">
        <f t="array" aca="1" ref="Y36" ca="1">ROUND(IF($Q36="Y",VLOOKUP($P36, INDIRECT($Q$2),Y$6,0)*INDIRECT($P$1),VLOOKUP($P36, INDIRECT($Q$2),Y$6,0)),IF($E36="E",0,3))</f>
        <v>104374</v>
      </c>
      <c r="Z36" s="186" cm="1">
        <f t="array" aca="1" ref="Z36" ca="1">ROUND(IF($Q36="Y",VLOOKUP($P36, INDIRECT($Q$2),Z$6,0)*INDIRECT($P$1),VLOOKUP($P36, INDIRECT($Q$2),Z$6,0)),IF($E36="E",0,3))</f>
        <v>107351</v>
      </c>
      <c r="AA36" s="186"/>
      <c r="AB36" s="282" t="str">
        <f t="shared" si="2"/>
        <v>52992C</v>
      </c>
      <c r="AC36" s="130" t="str">
        <f t="shared" si="12"/>
        <v>Communications Manager - Public Health</v>
      </c>
      <c r="AD36" s="284" t="str">
        <f t="shared" si="13"/>
        <v>35</v>
      </c>
      <c r="AE36" s="282">
        <f t="shared" ca="1" si="5"/>
        <v>40.231999999999999</v>
      </c>
      <c r="AF36" s="282">
        <f t="shared" ca="1" si="5"/>
        <v>42.348999999999997</v>
      </c>
      <c r="AG36" s="282">
        <f t="shared" ca="1" si="5"/>
        <v>44.915999999999997</v>
      </c>
      <c r="AH36" s="282">
        <f t="shared" ca="1" si="5"/>
        <v>47.484999999999999</v>
      </c>
      <c r="AI36" s="282">
        <f t="shared" ca="1" si="5"/>
        <v>48.812999999999995</v>
      </c>
      <c r="AJ36" s="282">
        <f t="shared" ca="1" si="5"/>
        <v>50.18</v>
      </c>
      <c r="AK36" s="282">
        <f t="shared" ca="1" si="5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105497</v>
      </c>
      <c r="H37" s="74">
        <f t="shared" ca="1" si="1"/>
        <v>109714</v>
      </c>
      <c r="I37" s="74">
        <f t="shared" ca="1" si="1"/>
        <v>114105</v>
      </c>
      <c r="J37" s="74">
        <f t="shared" ca="1" si="1"/>
        <v>118668</v>
      </c>
      <c r="K37" s="74">
        <f t="shared" ca="1" si="1"/>
        <v>123415</v>
      </c>
      <c r="L37" s="74">
        <f t="shared" ca="1" si="1"/>
        <v>0</v>
      </c>
      <c r="M37" s="74">
        <f t="shared" ca="1" si="1"/>
        <v>0</v>
      </c>
      <c r="N37" s="72"/>
      <c r="P37" s="187" t="str">
        <f t="shared" si="9"/>
        <v>53028C</v>
      </c>
      <c r="Q37" s="186" t="s">
        <v>600</v>
      </c>
      <c r="R37" s="188" t="str">
        <f t="shared" si="10"/>
        <v>Community Safety Manager</v>
      </c>
      <c r="S37" s="189" t="str">
        <f t="shared" si="11"/>
        <v>104</v>
      </c>
      <c r="T37" s="186" cm="1">
        <f t="array" aca="1" ref="T37" ca="1">ROUND(IF($Q37="Y",VLOOKUP($P37, INDIRECT($Q$2),T$6,0)*INDIRECT($P$1),VLOOKUP($P37, INDIRECT($Q$2),T$6,0)),IF($E37="E",0,3))</f>
        <v>105497</v>
      </c>
      <c r="U37" s="186" cm="1">
        <f t="array" aca="1" ref="U37" ca="1">ROUND(IF($Q37="Y",VLOOKUP($P37, INDIRECT($Q$2),U$6,0)*INDIRECT($P$1),VLOOKUP($P37, INDIRECT($Q$2),U$6,0)),IF($E37="E",0,3))</f>
        <v>109714</v>
      </c>
      <c r="V37" s="186" cm="1">
        <f t="array" aca="1" ref="V37" ca="1">ROUND(IF($Q37="Y",VLOOKUP($P37, INDIRECT($Q$2),V$6,0)*INDIRECT($P$1),VLOOKUP($P37, INDIRECT($Q$2),V$6,0)),IF($E37="E",0,3))</f>
        <v>114105</v>
      </c>
      <c r="W37" s="186" cm="1">
        <f t="array" aca="1" ref="W37" ca="1">ROUND(IF($Q37="Y",VLOOKUP($P37, INDIRECT($Q$2),W$6,0)*INDIRECT($P$1),VLOOKUP($P37, INDIRECT($Q$2),W$6,0)),IF($E37="E",0,3))</f>
        <v>118668</v>
      </c>
      <c r="X37" s="186" cm="1">
        <f t="array" aca="1" ref="X37" ca="1">ROUND(IF($Q37="Y",VLOOKUP($P37, INDIRECT($Q$2),X$6,0)*INDIRECT($P$1),VLOOKUP($P37, INDIRECT($Q$2),X$6,0)),IF($E37="E",0,3))</f>
        <v>123415</v>
      </c>
      <c r="Y37" s="186" cm="1">
        <f t="array" aca="1" ref="Y37" ca="1">ROUND(IF($Q37="Y",VLOOKUP($P37, INDIRECT($Q$2),Y$6,0)*INDIRECT($P$1),VLOOKUP($P37, INDIRECT($Q$2),Y$6,0)),IF($E37="E",0,3))</f>
        <v>0</v>
      </c>
      <c r="Z37" s="186" cm="1">
        <f t="array" aca="1" ref="Z37" ca="1">ROUND(IF($Q37="Y",VLOOKUP($P37, INDIRECT($Q$2),Z$6,0)*INDIRECT($P$1),VLOOKUP($P37, INDIRECT($Q$2),Z$6,0)),IF($E37="E",0,3))</f>
        <v>0</v>
      </c>
      <c r="AA37" s="186"/>
      <c r="AB37" s="282" t="str">
        <f t="shared" si="2"/>
        <v>53028C</v>
      </c>
      <c r="AC37" s="130" t="str">
        <f t="shared" si="12"/>
        <v>Community Safety Manager</v>
      </c>
      <c r="AD37" s="284" t="str">
        <f t="shared" si="13"/>
        <v>104</v>
      </c>
      <c r="AE37" s="282">
        <f t="shared" ca="1" si="5"/>
        <v>50.72</v>
      </c>
      <c r="AF37" s="282">
        <f t="shared" ca="1" si="5"/>
        <v>52.747999999999998</v>
      </c>
      <c r="AG37" s="282">
        <f t="shared" ca="1" si="5"/>
        <v>54.858999999999995</v>
      </c>
      <c r="AH37" s="282">
        <f t="shared" ca="1" si="5"/>
        <v>57.052</v>
      </c>
      <c r="AI37" s="282">
        <f t="shared" ca="1" si="5"/>
        <v>59.335000000000001</v>
      </c>
      <c r="AJ37" s="282" t="str">
        <f t="shared" ca="1" si="5"/>
        <v/>
      </c>
      <c r="AK37" s="282" t="str">
        <f t="shared" ca="1" si="5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1"/>
        <v>94457</v>
      </c>
      <c r="I38" s="74">
        <f t="shared" ca="1" si="1"/>
        <v>99182</v>
      </c>
      <c r="J38" s="74">
        <f t="shared" ca="1" si="1"/>
        <v>106515</v>
      </c>
      <c r="K38" s="74">
        <f t="shared" ca="1" si="1"/>
        <v>109498</v>
      </c>
      <c r="L38" s="74">
        <f t="shared" ca="1" si="1"/>
        <v>112617</v>
      </c>
      <c r="M38" s="74">
        <f t="shared" ca="1" si="1"/>
        <v>0</v>
      </c>
      <c r="N38" s="72"/>
      <c r="P38" s="187" t="str">
        <f t="shared" si="9"/>
        <v>52810C</v>
      </c>
      <c r="Q38" s="191" t="s">
        <v>600</v>
      </c>
      <c r="R38" s="188" t="str">
        <f t="shared" si="10"/>
        <v xml:space="preserve">Construction Management Coordinator </v>
      </c>
      <c r="S38" s="189" t="str">
        <f t="shared" si="11"/>
        <v>33</v>
      </c>
      <c r="T38" s="186" cm="1">
        <f t="array" aca="1" ref="T38" ca="1">ROUND(IF($Q38="Y",VLOOKUP($P38, INDIRECT($Q$2),T$6,0)*INDIRECT($P$1),VLOOKUP($P38, INDIRECT($Q$2),T$6,0)),IF($E38="E",0,3))</f>
        <v>89960</v>
      </c>
      <c r="U38" s="186" cm="1">
        <f t="array" aca="1" ref="U38" ca="1">ROUND(IF($Q38="Y",VLOOKUP($P38, INDIRECT($Q$2),U$6,0)*INDIRECT($P$1),VLOOKUP($P38, INDIRECT($Q$2),U$6,0)),IF($E38="E",0,3))</f>
        <v>94457</v>
      </c>
      <c r="V38" s="186" cm="1">
        <f t="array" aca="1" ref="V38" ca="1">ROUND(IF($Q38="Y",VLOOKUP($P38, INDIRECT($Q$2),V$6,0)*INDIRECT($P$1),VLOOKUP($P38, INDIRECT($Q$2),V$6,0)),IF($E38="E",0,3))</f>
        <v>99182</v>
      </c>
      <c r="W38" s="186" cm="1">
        <f t="array" aca="1" ref="W38" ca="1">ROUND(IF($Q38="Y",VLOOKUP($P38, INDIRECT($Q$2),W$6,0)*INDIRECT($P$1),VLOOKUP($P38, INDIRECT($Q$2),W$6,0)),IF($E38="E",0,3))</f>
        <v>106515</v>
      </c>
      <c r="X38" s="186" cm="1">
        <f t="array" aca="1" ref="X38" ca="1">ROUND(IF($Q38="Y",VLOOKUP($P38, INDIRECT($Q$2),X$6,0)*INDIRECT($P$1),VLOOKUP($P38, INDIRECT($Q$2),X$6,0)),IF($E38="E",0,3))</f>
        <v>109498</v>
      </c>
      <c r="Y38" s="186" cm="1">
        <f t="array" aca="1" ref="Y38" ca="1">ROUND(IF($Q38="Y",VLOOKUP($P38, INDIRECT($Q$2),Y$6,0)*INDIRECT($P$1),VLOOKUP($P38, INDIRECT($Q$2),Y$6,0)),IF($E38="E",0,3))</f>
        <v>112617</v>
      </c>
      <c r="Z38" s="186" cm="1">
        <f t="array" aca="1" ref="Z38" ca="1">ROUND(IF($Q38="Y",VLOOKUP($P38, INDIRECT($Q$2),Z$6,0)*INDIRECT($P$1),VLOOKUP($P38, INDIRECT($Q$2),Z$6,0)),IF($E38="E",0,3))</f>
        <v>0</v>
      </c>
      <c r="AA38" s="186"/>
      <c r="AB38" s="282" t="str">
        <f t="shared" si="2"/>
        <v>52810C</v>
      </c>
      <c r="AC38" s="130" t="str">
        <f t="shared" si="12"/>
        <v xml:space="preserve">Construction Management Coordinator </v>
      </c>
      <c r="AD38" s="284" t="str">
        <f t="shared" si="13"/>
        <v>33</v>
      </c>
      <c r="AE38" s="282">
        <f t="shared" ca="1" si="5"/>
        <v>43.25</v>
      </c>
      <c r="AF38" s="282">
        <f t="shared" ca="1" si="5"/>
        <v>45.412999999999997</v>
      </c>
      <c r="AG38" s="282">
        <f t="shared" ca="1" si="5"/>
        <v>47.683999999999997</v>
      </c>
      <c r="AH38" s="282">
        <f t="shared" ca="1" si="5"/>
        <v>51.21</v>
      </c>
      <c r="AI38" s="282">
        <f t="shared" ca="1" si="5"/>
        <v>52.643999999999998</v>
      </c>
      <c r="AJ38" s="282">
        <f t="shared" ca="1" si="5"/>
        <v>54.143000000000001</v>
      </c>
      <c r="AK38" s="282" t="str">
        <f t="shared" ca="1" si="5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ca="1" si="1"/>
        <v>89960</v>
      </c>
      <c r="H39" s="74">
        <f t="shared" ca="1" si="1"/>
        <v>94457</v>
      </c>
      <c r="I39" s="74">
        <f t="shared" ca="1" si="1"/>
        <v>99182</v>
      </c>
      <c r="J39" s="74">
        <f t="shared" ca="1" si="1"/>
        <v>106515</v>
      </c>
      <c r="K39" s="74">
        <f t="shared" ca="1" si="1"/>
        <v>109498</v>
      </c>
      <c r="L39" s="74">
        <f t="shared" ca="1" si="1"/>
        <v>112617</v>
      </c>
      <c r="M39" s="74">
        <f t="shared" ca="1" si="1"/>
        <v>0</v>
      </c>
      <c r="N39" s="72"/>
      <c r="P39" s="187" t="str">
        <f t="shared" si="9"/>
        <v>02618C</v>
      </c>
      <c r="Q39" s="191" t="s">
        <v>600</v>
      </c>
      <c r="R39" s="188" t="str">
        <f t="shared" si="10"/>
        <v>Construction Management Coordinator - PW</v>
      </c>
      <c r="S39" s="189" t="str">
        <f t="shared" si="11"/>
        <v>33</v>
      </c>
      <c r="T39" s="186" cm="1">
        <f t="array" aca="1" ref="T39" ca="1">ROUND(IF($Q39="Y",VLOOKUP($P39, INDIRECT($Q$2),T$6,0)*INDIRECT($P$1),VLOOKUP($P39, INDIRECT($Q$2),T$6,0)),IF($E39="E",0,3))</f>
        <v>89960</v>
      </c>
      <c r="U39" s="186" cm="1">
        <f t="array" aca="1" ref="U39" ca="1">ROUND(IF($Q39="Y",VLOOKUP($P39, INDIRECT($Q$2),U$6,0)*INDIRECT($P$1),VLOOKUP($P39, INDIRECT($Q$2),U$6,0)),IF($E39="E",0,3))</f>
        <v>94457</v>
      </c>
      <c r="V39" s="186" cm="1">
        <f t="array" aca="1" ref="V39" ca="1">ROUND(IF($Q39="Y",VLOOKUP($P39, INDIRECT($Q$2),V$6,0)*INDIRECT($P$1),VLOOKUP($P39, INDIRECT($Q$2),V$6,0)),IF($E39="E",0,3))</f>
        <v>99182</v>
      </c>
      <c r="W39" s="186" cm="1">
        <f t="array" aca="1" ref="W39" ca="1">ROUND(IF($Q39="Y",VLOOKUP($P39, INDIRECT($Q$2),W$6,0)*INDIRECT($P$1),VLOOKUP($P39, INDIRECT($Q$2),W$6,0)),IF($E39="E",0,3))</f>
        <v>106515</v>
      </c>
      <c r="X39" s="186" cm="1">
        <f t="array" aca="1" ref="X39" ca="1">ROUND(IF($Q39="Y",VLOOKUP($P39, INDIRECT($Q$2),X$6,0)*INDIRECT($P$1),VLOOKUP($P39, INDIRECT($Q$2),X$6,0)),IF($E39="E",0,3))</f>
        <v>109498</v>
      </c>
      <c r="Y39" s="186" cm="1">
        <f t="array" aca="1" ref="Y39" ca="1">ROUND(IF($Q39="Y",VLOOKUP($P39, INDIRECT($Q$2),Y$6,0)*INDIRECT($P$1),VLOOKUP($P39, INDIRECT($Q$2),Y$6,0)),IF($E39="E",0,3))</f>
        <v>112617</v>
      </c>
      <c r="Z39" s="186" cm="1">
        <f t="array" aca="1" ref="Z39" ca="1">ROUND(IF($Q39="Y",VLOOKUP($P39, INDIRECT($Q$2),Z$6,0)*INDIRECT($P$1),VLOOKUP($P39, INDIRECT($Q$2),Z$6,0)),IF($E39="E",0,3))</f>
        <v>0</v>
      </c>
      <c r="AA39" s="186"/>
      <c r="AB39" s="282" t="str">
        <f t="shared" si="2"/>
        <v>02618C</v>
      </c>
      <c r="AC39" s="130" t="str">
        <f t="shared" si="12"/>
        <v>Construction Management Coordinator - PW</v>
      </c>
      <c r="AD39" s="284" t="str">
        <f t="shared" si="13"/>
        <v>33</v>
      </c>
      <c r="AE39" s="282">
        <f t="shared" ca="1" si="5"/>
        <v>43.25</v>
      </c>
      <c r="AF39" s="282">
        <f t="shared" ca="1" si="5"/>
        <v>45.412999999999997</v>
      </c>
      <c r="AG39" s="282">
        <f t="shared" ca="1" si="5"/>
        <v>47.683999999999997</v>
      </c>
      <c r="AH39" s="282">
        <f t="shared" ca="1" si="5"/>
        <v>51.21</v>
      </c>
      <c r="AI39" s="282">
        <f t="shared" ca="1" si="5"/>
        <v>52.643999999999998</v>
      </c>
      <c r="AJ39" s="282">
        <f t="shared" ca="1" si="5"/>
        <v>54.143000000000001</v>
      </c>
      <c r="AK39" s="282" t="str">
        <f t="shared" ca="1" si="5"/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1"/>
        <v>86949</v>
      </c>
      <c r="H40" s="74">
        <f t="shared" ca="1" si="1"/>
        <v>91439</v>
      </c>
      <c r="I40" s="74">
        <f t="shared" ca="1" si="1"/>
        <v>96099</v>
      </c>
      <c r="J40" s="74">
        <f t="shared" ca="1" si="1"/>
        <v>102604</v>
      </c>
      <c r="K40" s="74">
        <f t="shared" ca="1" si="1"/>
        <v>105478</v>
      </c>
      <c r="L40" s="74">
        <f t="shared" ca="1" si="1"/>
        <v>108431</v>
      </c>
      <c r="M40" s="74">
        <f t="shared" ca="1" si="1"/>
        <v>111524</v>
      </c>
      <c r="N40" s="72"/>
      <c r="P40" s="187" t="str">
        <f t="shared" si="9"/>
        <v>02625C</v>
      </c>
      <c r="Q40" s="191" t="s">
        <v>600</v>
      </c>
      <c r="R40" s="188" t="str">
        <f t="shared" si="10"/>
        <v>Contract Administrator</v>
      </c>
      <c r="S40" s="189" t="str">
        <f t="shared" si="11"/>
        <v>34D</v>
      </c>
      <c r="T40" s="186" cm="1">
        <f t="array" aca="1" ref="T40" ca="1">ROUND(IF($Q40="Y",VLOOKUP($P40, INDIRECT($Q$2),T$6,0)*INDIRECT($P$1),VLOOKUP($P40, INDIRECT($Q$2),T$6,0)),IF($E40="E",0,3))</f>
        <v>86949</v>
      </c>
      <c r="U40" s="186" cm="1">
        <f t="array" aca="1" ref="U40" ca="1">ROUND(IF($Q40="Y",VLOOKUP($P40, INDIRECT($Q$2),U$6,0)*INDIRECT($P$1),VLOOKUP($P40, INDIRECT($Q$2),U$6,0)),IF($E40="E",0,3))</f>
        <v>91439</v>
      </c>
      <c r="V40" s="186" cm="1">
        <f t="array" aca="1" ref="V40" ca="1">ROUND(IF($Q40="Y",VLOOKUP($P40, INDIRECT($Q$2),V$6,0)*INDIRECT($P$1),VLOOKUP($P40, INDIRECT($Q$2),V$6,0)),IF($E40="E",0,3))</f>
        <v>96099</v>
      </c>
      <c r="W40" s="186" cm="1">
        <f t="array" aca="1" ref="W40" ca="1">ROUND(IF($Q40="Y",VLOOKUP($P40, INDIRECT($Q$2),W$6,0)*INDIRECT($P$1),VLOOKUP($P40, INDIRECT($Q$2),W$6,0)),IF($E40="E",0,3))</f>
        <v>102604</v>
      </c>
      <c r="X40" s="186" cm="1">
        <f t="array" aca="1" ref="X40" ca="1">ROUND(IF($Q40="Y",VLOOKUP($P40, INDIRECT($Q$2),X$6,0)*INDIRECT($P$1),VLOOKUP($P40, INDIRECT($Q$2),X$6,0)),IF($E40="E",0,3))</f>
        <v>105478</v>
      </c>
      <c r="Y40" s="186" cm="1">
        <f t="array" aca="1" ref="Y40" ca="1">ROUND(IF($Q40="Y",VLOOKUP($P40, INDIRECT($Q$2),Y$6,0)*INDIRECT($P$1),VLOOKUP($P40, INDIRECT($Q$2),Y$6,0)),IF($E40="E",0,3))</f>
        <v>108431</v>
      </c>
      <c r="Z40" s="186" cm="1">
        <f t="array" aca="1" ref="Z40" ca="1">ROUND(IF($Q40="Y",VLOOKUP($P40, INDIRECT($Q$2),Z$6,0)*INDIRECT($P$1),VLOOKUP($P40, INDIRECT($Q$2),Z$6,0)),IF($E40="E",0,3))</f>
        <v>111524</v>
      </c>
      <c r="AA40" s="186"/>
      <c r="AB40" s="282" t="str">
        <f t="shared" si="2"/>
        <v>02625C</v>
      </c>
      <c r="AC40" s="130" t="str">
        <f t="shared" si="12"/>
        <v>Contract Administrator</v>
      </c>
      <c r="AD40" s="284" t="str">
        <f t="shared" si="13"/>
        <v>34D</v>
      </c>
      <c r="AE40" s="282">
        <f t="shared" ca="1" si="5"/>
        <v>41.802999999999997</v>
      </c>
      <c r="AF40" s="282">
        <f t="shared" ca="1" si="5"/>
        <v>43.961999999999996</v>
      </c>
      <c r="AG40" s="282">
        <f t="shared" ca="1" si="5"/>
        <v>46.201999999999998</v>
      </c>
      <c r="AH40" s="282">
        <f t="shared" ca="1" si="5"/>
        <v>49.329000000000001</v>
      </c>
      <c r="AI40" s="282">
        <f t="shared" ca="1" si="5"/>
        <v>50.710999999999999</v>
      </c>
      <c r="AJ40" s="282">
        <f t="shared" ca="1" si="5"/>
        <v>52.131</v>
      </c>
      <c r="AK40" s="282">
        <f t="shared" ca="1" si="5"/>
        <v>53.617999999999995</v>
      </c>
    </row>
    <row r="41" spans="1:37" x14ac:dyDescent="0.3">
      <c r="A41" s="75" t="s">
        <v>55</v>
      </c>
      <c r="B41" s="75">
        <v>8</v>
      </c>
      <c r="C41" s="70" t="s">
        <v>54</v>
      </c>
      <c r="D41" s="75">
        <v>405</v>
      </c>
      <c r="E41" s="75" t="s">
        <v>17</v>
      </c>
      <c r="F41" s="73" t="s">
        <v>331</v>
      </c>
      <c r="G41" s="74">
        <f t="shared" ref="G41:M70" ca="1" si="14">IF(E41="E",ROUND(T41,0),ROUND(T41,3))</f>
        <v>75180</v>
      </c>
      <c r="H41" s="74">
        <f t="shared" ca="1" si="14"/>
        <v>79240</v>
      </c>
      <c r="I41" s="74">
        <f t="shared" ca="1" si="14"/>
        <v>84160</v>
      </c>
      <c r="J41" s="74">
        <f t="shared" ca="1" si="14"/>
        <v>89080</v>
      </c>
      <c r="K41" s="74">
        <f t="shared" ca="1" si="14"/>
        <v>91576</v>
      </c>
      <c r="L41" s="74">
        <f t="shared" ca="1" si="14"/>
        <v>94142</v>
      </c>
      <c r="M41" s="74">
        <f t="shared" ca="1" si="14"/>
        <v>96824</v>
      </c>
      <c r="N41" s="72"/>
      <c r="P41" s="187" t="str">
        <f t="shared" si="9"/>
        <v>02674C</v>
      </c>
      <c r="Q41" s="191" t="s">
        <v>600</v>
      </c>
      <c r="R41" s="188" t="str">
        <f t="shared" si="10"/>
        <v>Coordinator Health and Wellness</v>
      </c>
      <c r="S41" s="189" t="str">
        <f t="shared" si="11"/>
        <v>29</v>
      </c>
      <c r="T41" s="186" cm="1">
        <f t="array" aca="1" ref="T41" ca="1">ROUND(IF($Q41="Y",VLOOKUP($P41, INDIRECT($Q$2),T$6,0)*INDIRECT($P$1),VLOOKUP($P41, INDIRECT($Q$2),T$6,0)),IF($E41="E",0,3))</f>
        <v>75180</v>
      </c>
      <c r="U41" s="186" cm="1">
        <f t="array" aca="1" ref="U41" ca="1">ROUND(IF($Q41="Y",VLOOKUP($P41, INDIRECT($Q$2),U$6,0)*INDIRECT($P$1),VLOOKUP($P41, INDIRECT($Q$2),U$6,0)),IF($E41="E",0,3))</f>
        <v>79240</v>
      </c>
      <c r="V41" s="186" cm="1">
        <f t="array" aca="1" ref="V41" ca="1">ROUND(IF($Q41="Y",VLOOKUP($P41, INDIRECT($Q$2),V$6,0)*INDIRECT($P$1),VLOOKUP($P41, INDIRECT($Q$2),V$6,0)),IF($E41="E",0,3))</f>
        <v>84160</v>
      </c>
      <c r="W41" s="186" cm="1">
        <f t="array" aca="1" ref="W41" ca="1">ROUND(IF($Q41="Y",VLOOKUP($P41, INDIRECT($Q$2),W$6,0)*INDIRECT($P$1),VLOOKUP($P41, INDIRECT($Q$2),W$6,0)),IF($E41="E",0,3))</f>
        <v>89080</v>
      </c>
      <c r="X41" s="186" cm="1">
        <f t="array" aca="1" ref="X41" ca="1">ROUND(IF($Q41="Y",VLOOKUP($P41, INDIRECT($Q$2),X$6,0)*INDIRECT($P$1),VLOOKUP($P41, INDIRECT($Q$2),X$6,0)),IF($E41="E",0,3))</f>
        <v>91576</v>
      </c>
      <c r="Y41" s="186" cm="1">
        <f t="array" aca="1" ref="Y41" ca="1">ROUND(IF($Q41="Y",VLOOKUP($P41, INDIRECT($Q$2),Y$6,0)*INDIRECT($P$1),VLOOKUP($P41, INDIRECT($Q$2),Y$6,0)),IF($E41="E",0,3))</f>
        <v>94142</v>
      </c>
      <c r="Z41" s="186" cm="1">
        <f t="array" aca="1" ref="Z41" ca="1">ROUND(IF($Q41="Y",VLOOKUP($P41, INDIRECT($Q$2),Z$6,0)*INDIRECT($P$1),VLOOKUP($P41, INDIRECT($Q$2),Z$6,0)),IF($E41="E",0,3))</f>
        <v>96824</v>
      </c>
      <c r="AA41" s="186"/>
      <c r="AB41" s="282" t="str">
        <f t="shared" si="2"/>
        <v>02674C</v>
      </c>
      <c r="AC41" s="130" t="str">
        <f t="shared" si="12"/>
        <v>Coordinator Health and Wellness</v>
      </c>
      <c r="AD41" s="284" t="str">
        <f t="shared" si="13"/>
        <v>29</v>
      </c>
      <c r="AE41" s="282">
        <f t="shared" ref="AE41:AK70" ca="1" si="15">IF(T41=0,"",IF($E41="E",ROUNDUP(T41/2080,3),T41))</f>
        <v>36.144999999999996</v>
      </c>
      <c r="AF41" s="282">
        <f t="shared" ca="1" si="15"/>
        <v>38.096999999999994</v>
      </c>
      <c r="AG41" s="282">
        <f t="shared" ca="1" si="15"/>
        <v>40.461999999999996</v>
      </c>
      <c r="AH41" s="282">
        <f t="shared" ca="1" si="15"/>
        <v>42.826999999999998</v>
      </c>
      <c r="AI41" s="282">
        <f t="shared" ca="1" si="15"/>
        <v>44.027000000000001</v>
      </c>
      <c r="AJ41" s="282">
        <f t="shared" ca="1" si="15"/>
        <v>45.260999999999996</v>
      </c>
      <c r="AK41" s="282">
        <f t="shared" ca="1" si="15"/>
        <v>46.55</v>
      </c>
    </row>
    <row r="42" spans="1:37" x14ac:dyDescent="0.3">
      <c r="A42" s="75" t="s">
        <v>57</v>
      </c>
      <c r="B42" s="75">
        <v>9</v>
      </c>
      <c r="C42" s="70" t="s">
        <v>56</v>
      </c>
      <c r="D42" s="75">
        <v>410</v>
      </c>
      <c r="E42" s="75" t="s">
        <v>17</v>
      </c>
      <c r="F42" s="73" t="s">
        <v>332</v>
      </c>
      <c r="G42" s="74">
        <f t="shared" ca="1" si="14"/>
        <v>79607</v>
      </c>
      <c r="H42" s="74">
        <f t="shared" ca="1" si="14"/>
        <v>83803</v>
      </c>
      <c r="I42" s="74">
        <f t="shared" ca="1" si="14"/>
        <v>88814</v>
      </c>
      <c r="J42" s="74">
        <f t="shared" ca="1" si="14"/>
        <v>93828</v>
      </c>
      <c r="K42" s="74">
        <f t="shared" ca="1" si="14"/>
        <v>96455</v>
      </c>
      <c r="L42" s="74">
        <f t="shared" ca="1" si="14"/>
        <v>99158</v>
      </c>
      <c r="M42" s="74">
        <f t="shared" ca="1" si="14"/>
        <v>101983</v>
      </c>
      <c r="N42" s="72"/>
      <c r="P42" s="187" t="str">
        <f t="shared" si="9"/>
        <v>02672C</v>
      </c>
      <c r="Q42" s="191" t="s">
        <v>600</v>
      </c>
      <c r="R42" s="188" t="str">
        <f t="shared" si="10"/>
        <v>Coordinator Legal Processes</v>
      </c>
      <c r="S42" s="189" t="str">
        <f t="shared" si="11"/>
        <v>25</v>
      </c>
      <c r="T42" s="186" cm="1">
        <f t="array" aca="1" ref="T42" ca="1">ROUND(IF($Q42="Y",VLOOKUP($P42, INDIRECT($Q$2),T$6,0)*INDIRECT($P$1),VLOOKUP($P42, INDIRECT($Q$2),T$6,0)),IF($E42="E",0,3))</f>
        <v>79607</v>
      </c>
      <c r="U42" s="186" cm="1">
        <f t="array" aca="1" ref="U42" ca="1">ROUND(IF($Q42="Y",VLOOKUP($P42, INDIRECT($Q$2),U$6,0)*INDIRECT($P$1),VLOOKUP($P42, INDIRECT($Q$2),U$6,0)),IF($E42="E",0,3))</f>
        <v>83803</v>
      </c>
      <c r="V42" s="186" cm="1">
        <f t="array" aca="1" ref="V42" ca="1">ROUND(IF($Q42="Y",VLOOKUP($P42, INDIRECT($Q$2),V$6,0)*INDIRECT($P$1),VLOOKUP($P42, INDIRECT($Q$2),V$6,0)),IF($E42="E",0,3))</f>
        <v>88814</v>
      </c>
      <c r="W42" s="186" cm="1">
        <f t="array" aca="1" ref="W42" ca="1">ROUND(IF($Q42="Y",VLOOKUP($P42, INDIRECT($Q$2),W$6,0)*INDIRECT($P$1),VLOOKUP($P42, INDIRECT($Q$2),W$6,0)),IF($E42="E",0,3))</f>
        <v>93828</v>
      </c>
      <c r="X42" s="186" cm="1">
        <f t="array" aca="1" ref="X42" ca="1">ROUND(IF($Q42="Y",VLOOKUP($P42, INDIRECT($Q$2),X$6,0)*INDIRECT($P$1),VLOOKUP($P42, INDIRECT($Q$2),X$6,0)),IF($E42="E",0,3))</f>
        <v>96455</v>
      </c>
      <c r="Y42" s="186" cm="1">
        <f t="array" aca="1" ref="Y42" ca="1">ROUND(IF($Q42="Y",VLOOKUP($P42, INDIRECT($Q$2),Y$6,0)*INDIRECT($P$1),VLOOKUP($P42, INDIRECT($Q$2),Y$6,0)),IF($E42="E",0,3))</f>
        <v>99158</v>
      </c>
      <c r="Z42" s="186" cm="1">
        <f t="array" aca="1" ref="Z42" ca="1">ROUND(IF($Q42="Y",VLOOKUP($P42, INDIRECT($Q$2),Z$6,0)*INDIRECT($P$1),VLOOKUP($P42, INDIRECT($Q$2),Z$6,0)),IF($E42="E",0,3))</f>
        <v>101983</v>
      </c>
      <c r="AA42" s="186"/>
      <c r="AB42" s="282" t="str">
        <f t="shared" si="2"/>
        <v>02672C</v>
      </c>
      <c r="AC42" s="130" t="str">
        <f t="shared" si="12"/>
        <v>Coordinator Legal Processes</v>
      </c>
      <c r="AD42" s="284" t="str">
        <f t="shared" si="13"/>
        <v>25</v>
      </c>
      <c r="AE42" s="282">
        <f t="shared" ca="1" si="15"/>
        <v>38.272999999999996</v>
      </c>
      <c r="AF42" s="282">
        <f t="shared" ca="1" si="15"/>
        <v>40.29</v>
      </c>
      <c r="AG42" s="282">
        <f t="shared" ca="1" si="15"/>
        <v>42.699999999999996</v>
      </c>
      <c r="AH42" s="282">
        <f t="shared" ca="1" si="15"/>
        <v>45.11</v>
      </c>
      <c r="AI42" s="282">
        <f t="shared" ca="1" si="15"/>
        <v>46.372999999999998</v>
      </c>
      <c r="AJ42" s="282">
        <f t="shared" ca="1" si="15"/>
        <v>47.672999999999995</v>
      </c>
      <c r="AK42" s="282">
        <f t="shared" ca="1" si="15"/>
        <v>49.030999999999999</v>
      </c>
    </row>
    <row r="43" spans="1:37" x14ac:dyDescent="0.3">
      <c r="A43" s="75" t="s">
        <v>58</v>
      </c>
      <c r="B43" s="75">
        <v>10</v>
      </c>
      <c r="C43" s="70" t="s">
        <v>38</v>
      </c>
      <c r="D43" s="75">
        <v>458</v>
      </c>
      <c r="E43" s="75" t="s">
        <v>17</v>
      </c>
      <c r="F43" s="73" t="s">
        <v>333</v>
      </c>
      <c r="G43" s="74">
        <f t="shared" ca="1" si="14"/>
        <v>82333</v>
      </c>
      <c r="H43" s="74">
        <f t="shared" ca="1" si="14"/>
        <v>86471</v>
      </c>
      <c r="I43" s="74">
        <f t="shared" ca="1" si="14"/>
        <v>91144</v>
      </c>
      <c r="J43" s="74">
        <f t="shared" ca="1" si="14"/>
        <v>98756</v>
      </c>
      <c r="K43" s="74">
        <f t="shared" ca="1" si="14"/>
        <v>101524</v>
      </c>
      <c r="L43" s="74">
        <f t="shared" ca="1" si="14"/>
        <v>106841</v>
      </c>
      <c r="M43" s="74">
        <f t="shared" ca="1" si="14"/>
        <v>112968</v>
      </c>
      <c r="N43" s="72"/>
      <c r="P43" s="187" t="str">
        <f t="shared" si="9"/>
        <v>01333C</v>
      </c>
      <c r="Q43" s="186" t="s">
        <v>600</v>
      </c>
      <c r="R43" s="188" t="str">
        <f t="shared" si="10"/>
        <v>CPED Interagency Coordinator</v>
      </c>
      <c r="S43" s="189" t="str">
        <f t="shared" si="11"/>
        <v>65</v>
      </c>
      <c r="T43" s="186" cm="1">
        <f t="array" aca="1" ref="T43" ca="1">ROUND(IF($Q43="Y",VLOOKUP($P43, INDIRECT($Q$2),T$6,0)*INDIRECT($P$1),VLOOKUP($P43, INDIRECT($Q$2),T$6,0)),IF($E43="E",0,3))</f>
        <v>82333</v>
      </c>
      <c r="U43" s="186" cm="1">
        <f t="array" aca="1" ref="U43" ca="1">ROUND(IF($Q43="Y",VLOOKUP($P43, INDIRECT($Q$2),U$6,0)*INDIRECT($P$1),VLOOKUP($P43, INDIRECT($Q$2),U$6,0)),IF($E43="E",0,3))</f>
        <v>86471</v>
      </c>
      <c r="V43" s="186" cm="1">
        <f t="array" aca="1" ref="V43" ca="1">ROUND(IF($Q43="Y",VLOOKUP($P43, INDIRECT($Q$2),V$6,0)*INDIRECT($P$1),VLOOKUP($P43, INDIRECT($Q$2),V$6,0)),IF($E43="E",0,3))</f>
        <v>91144</v>
      </c>
      <c r="W43" s="186" cm="1">
        <f t="array" aca="1" ref="W43" ca="1">ROUND(IF($Q43="Y",VLOOKUP($P43, INDIRECT($Q$2),W$6,0)*INDIRECT($P$1),VLOOKUP($P43, INDIRECT($Q$2),W$6,0)),IF($E43="E",0,3))</f>
        <v>98756</v>
      </c>
      <c r="X43" s="186" cm="1">
        <f t="array" aca="1" ref="X43" ca="1">ROUND(IF($Q43="Y",VLOOKUP($P43, INDIRECT($Q$2),X$6,0)*INDIRECT($P$1),VLOOKUP($P43, INDIRECT($Q$2),X$6,0)),IF($E43="E",0,3))</f>
        <v>101524</v>
      </c>
      <c r="Y43" s="186" cm="1">
        <f t="array" aca="1" ref="Y43" ca="1">ROUND(IF($Q43="Y",VLOOKUP($P43, INDIRECT($Q$2),Y$6,0)*INDIRECT($P$1),VLOOKUP($P43, INDIRECT($Q$2),Y$6,0)),IF($E43="E",0,3))</f>
        <v>106841</v>
      </c>
      <c r="Z43" s="186" cm="1">
        <f t="array" aca="1" ref="Z43" ca="1">ROUND(IF($Q43="Y",VLOOKUP($P43, INDIRECT($Q$2),Z$6,0)*INDIRECT($P$1),VLOOKUP($P43, INDIRECT($Q$2),Z$6,0)),IF($E43="E",0,3))</f>
        <v>112968</v>
      </c>
      <c r="AA43" s="186"/>
      <c r="AB43" s="282" t="str">
        <f t="shared" si="2"/>
        <v>01333C</v>
      </c>
      <c r="AC43" s="130" t="str">
        <f t="shared" si="12"/>
        <v>CPED Interagency Coordinator</v>
      </c>
      <c r="AD43" s="284" t="str">
        <f t="shared" si="13"/>
        <v>65</v>
      </c>
      <c r="AE43" s="282">
        <f t="shared" ca="1" si="15"/>
        <v>39.583999999999996</v>
      </c>
      <c r="AF43" s="282">
        <f t="shared" ca="1" si="15"/>
        <v>41.573</v>
      </c>
      <c r="AG43" s="282">
        <f t="shared" ca="1" si="15"/>
        <v>43.82</v>
      </c>
      <c r="AH43" s="282">
        <f t="shared" ca="1" si="15"/>
        <v>47.478999999999999</v>
      </c>
      <c r="AI43" s="282">
        <f t="shared" ca="1" si="15"/>
        <v>48.809999999999995</v>
      </c>
      <c r="AJ43" s="282">
        <f t="shared" ca="1" si="15"/>
        <v>51.366</v>
      </c>
      <c r="AK43" s="282">
        <f t="shared" ca="1" si="15"/>
        <v>54.311999999999998</v>
      </c>
    </row>
    <row r="44" spans="1:37" x14ac:dyDescent="0.3">
      <c r="A44" s="75" t="s">
        <v>709</v>
      </c>
      <c r="B44" s="75">
        <v>10</v>
      </c>
      <c r="C44" s="70" t="s">
        <v>703</v>
      </c>
      <c r="D44" s="75">
        <v>480</v>
      </c>
      <c r="E44" s="75" t="s">
        <v>17</v>
      </c>
      <c r="F44" s="73" t="s">
        <v>787</v>
      </c>
      <c r="G44" s="74">
        <f t="shared" ca="1" si="14"/>
        <v>103128</v>
      </c>
      <c r="H44" s="74">
        <f t="shared" ca="1" si="14"/>
        <v>108262</v>
      </c>
      <c r="I44" s="74">
        <f t="shared" ca="1" si="14"/>
        <v>113687</v>
      </c>
      <c r="J44" s="74">
        <f t="shared" ca="1" si="14"/>
        <v>121039</v>
      </c>
      <c r="K44" s="74">
        <f t="shared" ca="1" si="14"/>
        <v>124428</v>
      </c>
      <c r="L44" s="74">
        <f t="shared" ca="1" si="14"/>
        <v>127916</v>
      </c>
      <c r="M44" s="74">
        <f t="shared" ca="1" si="14"/>
        <v>131560</v>
      </c>
      <c r="N44" s="72"/>
      <c r="P44" s="187" t="str">
        <f t="shared" si="9"/>
        <v>53006C</v>
      </c>
      <c r="Q44" s="191" t="s">
        <v>600</v>
      </c>
      <c r="R44" s="188" t="str">
        <f t="shared" si="10"/>
        <v>Crime Analyst Supv-C</v>
      </c>
      <c r="S44" s="189" t="str">
        <f t="shared" si="11"/>
        <v>010</v>
      </c>
      <c r="T44" s="186" cm="1">
        <f t="array" aca="1" ref="T44" ca="1">ROUND(IF($Q44="Y",VLOOKUP($P44, INDIRECT($Q$2),T$6,0)*INDIRECT($P$1),VLOOKUP($P44, INDIRECT($Q$2),T$6,0)),IF($E44="E",0,3))</f>
        <v>103128</v>
      </c>
      <c r="U44" s="186" cm="1">
        <f t="array" aca="1" ref="U44" ca="1">ROUND(IF($Q44="Y",VLOOKUP($P44, INDIRECT($Q$2),U$6,0)*INDIRECT($P$1),VLOOKUP($P44, INDIRECT($Q$2),U$6,0)),IF($E44="E",0,3))</f>
        <v>108262</v>
      </c>
      <c r="V44" s="186" cm="1">
        <f t="array" aca="1" ref="V44" ca="1">ROUND(IF($Q44="Y",VLOOKUP($P44, INDIRECT($Q$2),V$6,0)*INDIRECT($P$1),VLOOKUP($P44, INDIRECT($Q$2),V$6,0)),IF($E44="E",0,3))</f>
        <v>113687</v>
      </c>
      <c r="W44" s="186" cm="1">
        <f t="array" aca="1" ref="W44" ca="1">ROUND(IF($Q44="Y",VLOOKUP($P44, INDIRECT($Q$2),W$6,0)*INDIRECT($P$1),VLOOKUP($P44, INDIRECT($Q$2),W$6,0)),IF($E44="E",0,3))</f>
        <v>121039</v>
      </c>
      <c r="X44" s="186" cm="1">
        <f t="array" aca="1" ref="X44" ca="1">ROUND(IF($Q44="Y",VLOOKUP($P44, INDIRECT($Q$2),X$6,0)*INDIRECT($P$1),VLOOKUP($P44, INDIRECT($Q$2),X$6,0)),IF($E44="E",0,3))</f>
        <v>124428</v>
      </c>
      <c r="Y44" s="186" cm="1">
        <f t="array" aca="1" ref="Y44" ca="1">ROUND(IF($Q44="Y",VLOOKUP($P44, INDIRECT($Q$2),Y$6,0)*INDIRECT($P$1),VLOOKUP($P44, INDIRECT($Q$2),Y$6,0)),IF($E44="E",0,3))</f>
        <v>127916</v>
      </c>
      <c r="Z44" s="186" cm="1">
        <f t="array" aca="1" ref="Z44" ca="1">ROUND(IF($Q44="Y",VLOOKUP($P44, INDIRECT($Q$2),Z$6,0)*INDIRECT($P$1),VLOOKUP($P44, INDIRECT($Q$2),Z$6,0)),IF($E44="E",0,3))</f>
        <v>131560</v>
      </c>
      <c r="AA44" s="186"/>
      <c r="AB44" s="282" t="str">
        <f t="shared" si="2"/>
        <v>53006C</v>
      </c>
      <c r="AC44" s="130" t="str">
        <f t="shared" si="12"/>
        <v>Crime Analyst Supv-C</v>
      </c>
      <c r="AD44" s="284" t="str">
        <f t="shared" si="13"/>
        <v>010</v>
      </c>
      <c r="AE44" s="282">
        <f t="shared" ca="1" si="15"/>
        <v>49.580999999999996</v>
      </c>
      <c r="AF44" s="282">
        <f t="shared" ca="1" si="15"/>
        <v>52.05</v>
      </c>
      <c r="AG44" s="282">
        <f t="shared" ca="1" si="15"/>
        <v>54.657999999999994</v>
      </c>
      <c r="AH44" s="282">
        <f t="shared" ca="1" si="15"/>
        <v>58.192</v>
      </c>
      <c r="AI44" s="282">
        <f t="shared" ca="1" si="15"/>
        <v>59.821999999999996</v>
      </c>
      <c r="AJ44" s="282">
        <f t="shared" ca="1" si="15"/>
        <v>61.498999999999995</v>
      </c>
      <c r="AK44" s="282">
        <f t="shared" ca="1" si="15"/>
        <v>63.25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14"/>
        <v>114665</v>
      </c>
      <c r="H45" s="74">
        <f t="shared" ca="1" si="14"/>
        <v>119256</v>
      </c>
      <c r="I45" s="74">
        <f t="shared" ca="1" si="14"/>
        <v>124030</v>
      </c>
      <c r="J45" s="74">
        <f t="shared" ca="1" si="14"/>
        <v>128996</v>
      </c>
      <c r="K45" s="74">
        <f t="shared" ca="1" si="14"/>
        <v>134163</v>
      </c>
      <c r="L45" s="74">
        <f t="shared" ca="1" si="14"/>
        <v>0</v>
      </c>
      <c r="M45" s="74">
        <f t="shared" ca="1" si="14"/>
        <v>0</v>
      </c>
      <c r="N45" s="72"/>
      <c r="P45" s="187" t="str">
        <f t="shared" si="9"/>
        <v>03016C</v>
      </c>
      <c r="Q45" s="191" t="s">
        <v>600</v>
      </c>
      <c r="R45" s="188" t="str">
        <f t="shared" si="10"/>
        <v>Deputy Controller</v>
      </c>
      <c r="S45" s="189" t="str">
        <f t="shared" si="11"/>
        <v>044</v>
      </c>
      <c r="T45" s="186" cm="1">
        <f t="array" aca="1" ref="T45" ca="1">ROUND(IF($Q45="Y",VLOOKUP($P45, INDIRECT($Q$2),T$6,0)*INDIRECT($P$1),VLOOKUP($P45, INDIRECT($Q$2),T$6,0)),IF($E45="E",0,3))</f>
        <v>114665</v>
      </c>
      <c r="U45" s="186" cm="1">
        <f t="array" aca="1" ref="U45" ca="1">ROUND(IF($Q45="Y",VLOOKUP($P45, INDIRECT($Q$2),U$6,0)*INDIRECT($P$1),VLOOKUP($P45, INDIRECT($Q$2),U$6,0)),IF($E45="E",0,3))</f>
        <v>119256</v>
      </c>
      <c r="V45" s="186" cm="1">
        <f t="array" aca="1" ref="V45" ca="1">ROUND(IF($Q45="Y",VLOOKUP($P45, INDIRECT($Q$2),V$6,0)*INDIRECT($P$1),VLOOKUP($P45, INDIRECT($Q$2),V$6,0)),IF($E45="E",0,3))</f>
        <v>124030</v>
      </c>
      <c r="W45" s="186" cm="1">
        <f t="array" aca="1" ref="W45" ca="1">ROUND(IF($Q45="Y",VLOOKUP($P45, INDIRECT($Q$2),W$6,0)*INDIRECT($P$1),VLOOKUP($P45, INDIRECT($Q$2),W$6,0)),IF($E45="E",0,3))</f>
        <v>128996</v>
      </c>
      <c r="X45" s="186" cm="1">
        <f t="array" aca="1" ref="X45" ca="1">ROUND(IF($Q45="Y",VLOOKUP($P45, INDIRECT($Q$2),X$6,0)*INDIRECT($P$1),VLOOKUP($P45, INDIRECT($Q$2),X$6,0)),IF($E45="E",0,3))</f>
        <v>134163</v>
      </c>
      <c r="Y45" s="186" cm="1">
        <f t="array" aca="1" ref="Y45" ca="1">ROUND(IF($Q45="Y",VLOOKUP($P45, INDIRECT($Q$2),Y$6,0)*INDIRECT($P$1),VLOOKUP($P45, INDIRECT($Q$2),Y$6,0)),IF($E45="E",0,3))</f>
        <v>0</v>
      </c>
      <c r="Z45" s="186" cm="1">
        <f t="array" aca="1" ref="Z45" ca="1">ROUND(IF($Q45="Y",VLOOKUP($P45, INDIRECT($Q$2),Z$6,0)*INDIRECT($P$1),VLOOKUP($P45, INDIRECT($Q$2),Z$6,0)),IF($E45="E",0,3))</f>
        <v>0</v>
      </c>
      <c r="AA45" s="186"/>
      <c r="AB45" s="282" t="str">
        <f t="shared" si="2"/>
        <v>03016C</v>
      </c>
      <c r="AC45" s="130" t="str">
        <f t="shared" si="12"/>
        <v>Deputy Controller</v>
      </c>
      <c r="AD45" s="284" t="str">
        <f t="shared" si="13"/>
        <v>044</v>
      </c>
      <c r="AE45" s="282">
        <f t="shared" ca="1" si="15"/>
        <v>55.128</v>
      </c>
      <c r="AF45" s="282">
        <f t="shared" ca="1" si="15"/>
        <v>57.335000000000001</v>
      </c>
      <c r="AG45" s="282">
        <f t="shared" ca="1" si="15"/>
        <v>59.629999999999995</v>
      </c>
      <c r="AH45" s="282">
        <f t="shared" ca="1" si="15"/>
        <v>62.018000000000001</v>
      </c>
      <c r="AI45" s="282">
        <f t="shared" ca="1" si="15"/>
        <v>64.50200000000001</v>
      </c>
      <c r="AJ45" s="282" t="str">
        <f t="shared" ca="1" si="15"/>
        <v/>
      </c>
      <c r="AK45" s="282" t="str">
        <f t="shared" ca="1" si="15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14"/>
        <v>86949</v>
      </c>
      <c r="H46" s="74">
        <f t="shared" ca="1" si="14"/>
        <v>91439</v>
      </c>
      <c r="I46" s="74">
        <f t="shared" ca="1" si="14"/>
        <v>96099</v>
      </c>
      <c r="J46" s="74">
        <f t="shared" ca="1" si="14"/>
        <v>102604</v>
      </c>
      <c r="K46" s="74">
        <f t="shared" ca="1" si="14"/>
        <v>105478</v>
      </c>
      <c r="L46" s="74">
        <f t="shared" ca="1" si="14"/>
        <v>108431</v>
      </c>
      <c r="M46" s="74">
        <f t="shared" ca="1" si="14"/>
        <v>111524</v>
      </c>
      <c r="N46" s="72"/>
      <c r="P46" s="187" t="str">
        <f t="shared" si="9"/>
        <v>03057C</v>
      </c>
      <c r="Q46" s="191" t="s">
        <v>600</v>
      </c>
      <c r="R46" s="188" t="str">
        <f t="shared" si="10"/>
        <v>Development Coordinator III</v>
      </c>
      <c r="S46" s="189" t="str">
        <f t="shared" si="11"/>
        <v>34D</v>
      </c>
      <c r="T46" s="186" cm="1">
        <f t="array" aca="1" ref="T46" ca="1">ROUND(IF($Q46="Y",VLOOKUP($P46, INDIRECT($Q$2),T$6,0)*INDIRECT($P$1),VLOOKUP($P46, INDIRECT($Q$2),T$6,0)),IF($E46="E",0,3))</f>
        <v>86949</v>
      </c>
      <c r="U46" s="186" cm="1">
        <f t="array" aca="1" ref="U46" ca="1">ROUND(IF($Q46="Y",VLOOKUP($P46, INDIRECT($Q$2),U$6,0)*INDIRECT($P$1),VLOOKUP($P46, INDIRECT($Q$2),U$6,0)),IF($E46="E",0,3))</f>
        <v>91439</v>
      </c>
      <c r="V46" s="186" cm="1">
        <f t="array" aca="1" ref="V46" ca="1">ROUND(IF($Q46="Y",VLOOKUP($P46, INDIRECT($Q$2),V$6,0)*INDIRECT($P$1),VLOOKUP($P46, INDIRECT($Q$2),V$6,0)),IF($E46="E",0,3))</f>
        <v>96099</v>
      </c>
      <c r="W46" s="186" cm="1">
        <f t="array" aca="1" ref="W46" ca="1">ROUND(IF($Q46="Y",VLOOKUP($P46, INDIRECT($Q$2),W$6,0)*INDIRECT($P$1),VLOOKUP($P46, INDIRECT($Q$2),W$6,0)),IF($E46="E",0,3))</f>
        <v>102604</v>
      </c>
      <c r="X46" s="186" cm="1">
        <f t="array" aca="1" ref="X46" ca="1">ROUND(IF($Q46="Y",VLOOKUP($P46, INDIRECT($Q$2),X$6,0)*INDIRECT($P$1),VLOOKUP($P46, INDIRECT($Q$2),X$6,0)),IF($E46="E",0,3))</f>
        <v>105478</v>
      </c>
      <c r="Y46" s="186" cm="1">
        <f t="array" aca="1" ref="Y46" ca="1">ROUND(IF($Q46="Y",VLOOKUP($P46, INDIRECT($Q$2),Y$6,0)*INDIRECT($P$1),VLOOKUP($P46, INDIRECT($Q$2),Y$6,0)),IF($E46="E",0,3))</f>
        <v>108431</v>
      </c>
      <c r="Z46" s="186" cm="1">
        <f t="array" aca="1" ref="Z46" ca="1">ROUND(IF($Q46="Y",VLOOKUP($P46, INDIRECT($Q$2),Z$6,0)*INDIRECT($P$1),VLOOKUP($P46, INDIRECT($Q$2),Z$6,0)),IF($E46="E",0,3))</f>
        <v>111524</v>
      </c>
      <c r="AA46" s="186"/>
      <c r="AB46" s="282" t="str">
        <f t="shared" si="2"/>
        <v>03057C</v>
      </c>
      <c r="AC46" s="130" t="str">
        <f t="shared" si="12"/>
        <v>Development Coordinator III</v>
      </c>
      <c r="AD46" s="284" t="str">
        <f t="shared" si="13"/>
        <v>34D</v>
      </c>
      <c r="AE46" s="282">
        <f t="shared" ca="1" si="15"/>
        <v>41.802999999999997</v>
      </c>
      <c r="AF46" s="282">
        <f t="shared" ca="1" si="15"/>
        <v>43.961999999999996</v>
      </c>
      <c r="AG46" s="282">
        <f t="shared" ca="1" si="15"/>
        <v>46.201999999999998</v>
      </c>
      <c r="AH46" s="282">
        <f t="shared" ca="1" si="15"/>
        <v>49.329000000000001</v>
      </c>
      <c r="AI46" s="282">
        <f t="shared" ca="1" si="15"/>
        <v>50.710999999999999</v>
      </c>
      <c r="AJ46" s="282">
        <f t="shared" ca="1" si="15"/>
        <v>52.131</v>
      </c>
      <c r="AK46" s="282">
        <f t="shared" ca="1" si="15"/>
        <v>53.617999999999995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14"/>
        <v>19.145</v>
      </c>
      <c r="H47" s="74">
        <f t="shared" ca="1" si="14"/>
        <v>19.690999999999999</v>
      </c>
      <c r="I47" s="74">
        <f t="shared" ca="1" si="14"/>
        <v>0</v>
      </c>
      <c r="J47" s="74">
        <f t="shared" ca="1" si="14"/>
        <v>0</v>
      </c>
      <c r="K47" s="74">
        <f t="shared" ca="1" si="14"/>
        <v>0</v>
      </c>
      <c r="L47" s="74">
        <f t="shared" ca="1" si="14"/>
        <v>0</v>
      </c>
      <c r="M47" s="74">
        <f t="shared" ca="1" si="14"/>
        <v>0</v>
      </c>
      <c r="N47" s="72"/>
      <c r="P47" s="187" t="str">
        <f t="shared" si="9"/>
        <v>03800C</v>
      </c>
      <c r="Q47" s="191" t="s">
        <v>600</v>
      </c>
      <c r="R47" s="188" t="str">
        <f t="shared" si="10"/>
        <v>Election Helper</v>
      </c>
      <c r="S47" s="189" t="str">
        <f t="shared" si="11"/>
        <v>05</v>
      </c>
      <c r="T47" s="186" cm="1">
        <f t="array" aca="1" ref="T47" ca="1">ROUND(IF($Q47="Y",VLOOKUP($P47, INDIRECT($Q$2),T$6,0)*INDIRECT($P$1),VLOOKUP($P47, INDIRECT($Q$2),T$6,0)),IF($E47="E",0,3))</f>
        <v>19.145</v>
      </c>
      <c r="U47" s="186" cm="1">
        <f t="array" aca="1" ref="U47" ca="1">ROUND(IF($Q47="Y",VLOOKUP($P47, INDIRECT($Q$2),U$6,0)*INDIRECT($P$1),VLOOKUP($P47, INDIRECT($Q$2),U$6,0)),IF($E47="E",0,3))</f>
        <v>19.690999999999999</v>
      </c>
      <c r="V47" s="186" cm="1">
        <f t="array" aca="1" ref="V47" ca="1">ROUND(IF($Q47="Y",VLOOKUP($P47, INDIRECT($Q$2),V$6,0)*INDIRECT($P$1),VLOOKUP($P47, INDIRECT($Q$2),V$6,0)),IF($E47="E",0,3))</f>
        <v>0</v>
      </c>
      <c r="W47" s="186" cm="1">
        <f t="array" aca="1" ref="W47" ca="1">ROUND(IF($Q47="Y",VLOOKUP($P47, INDIRECT($Q$2),W$6,0)*INDIRECT($P$1),VLOOKUP($P47, INDIRECT($Q$2),W$6,0)),IF($E47="E",0,3))</f>
        <v>0</v>
      </c>
      <c r="X47" s="186" cm="1">
        <f t="array" aca="1" ref="X47" ca="1">ROUND(IF($Q47="Y",VLOOKUP($P47, INDIRECT($Q$2),X$6,0)*INDIRECT($P$1),VLOOKUP($P47, INDIRECT($Q$2),X$6,0)),IF($E47="E",0,3))</f>
        <v>0</v>
      </c>
      <c r="Y47" s="186" cm="1">
        <f t="array" aca="1" ref="Y47" ca="1">ROUND(IF($Q47="Y",VLOOKUP($P47, INDIRECT($Q$2),Y$6,0)*INDIRECT($P$1),VLOOKUP($P47, INDIRECT($Q$2),Y$6,0)),IF($E47="E",0,3))</f>
        <v>0</v>
      </c>
      <c r="Z47" s="186" cm="1">
        <f t="array" aca="1" ref="Z47" ca="1">ROUND(IF($Q47="Y",VLOOKUP($P47, INDIRECT($Q$2),Z$6,0)*INDIRECT($P$1),VLOOKUP($P47, INDIRECT($Q$2),Z$6,0)),IF($E47="E",0,3))</f>
        <v>0</v>
      </c>
      <c r="AA47" s="186"/>
      <c r="AB47" s="282" t="str">
        <f t="shared" si="2"/>
        <v>03800C</v>
      </c>
      <c r="AC47" s="130" t="str">
        <f t="shared" si="12"/>
        <v>Election Helper</v>
      </c>
      <c r="AD47" s="284" t="str">
        <f t="shared" si="13"/>
        <v>05</v>
      </c>
      <c r="AE47" s="282">
        <f t="shared" ca="1" si="15"/>
        <v>19.145</v>
      </c>
      <c r="AF47" s="282">
        <f t="shared" ca="1" si="15"/>
        <v>19.690999999999999</v>
      </c>
      <c r="AG47" s="282" t="str">
        <f t="shared" ca="1" si="15"/>
        <v/>
      </c>
      <c r="AH47" s="282" t="str">
        <f t="shared" ca="1" si="15"/>
        <v/>
      </c>
      <c r="AI47" s="282" t="str">
        <f t="shared" ca="1" si="15"/>
        <v/>
      </c>
      <c r="AJ47" s="282" t="str">
        <f t="shared" ca="1" si="15"/>
        <v/>
      </c>
      <c r="AK47" s="282" t="str">
        <f t="shared" ca="1" si="15"/>
        <v/>
      </c>
    </row>
    <row r="48" spans="1:37" x14ac:dyDescent="0.3">
      <c r="A48" s="75" t="s">
        <v>1046</v>
      </c>
      <c r="B48" s="75">
        <v>10</v>
      </c>
      <c r="C48" s="70" t="s">
        <v>1047</v>
      </c>
      <c r="D48" s="75">
        <v>453</v>
      </c>
      <c r="E48" s="75" t="s">
        <v>17</v>
      </c>
      <c r="F48" s="73" t="s">
        <v>1048</v>
      </c>
      <c r="G48" s="74">
        <f t="shared" ca="1" si="14"/>
        <v>96597</v>
      </c>
      <c r="H48" s="74">
        <f t="shared" ca="1" si="14"/>
        <v>100466</v>
      </c>
      <c r="I48" s="74">
        <f t="shared" ca="1" si="14"/>
        <v>104488</v>
      </c>
      <c r="J48" s="74">
        <f t="shared" ca="1" si="14"/>
        <v>108673</v>
      </c>
      <c r="K48" s="74">
        <f t="shared" ca="1" si="14"/>
        <v>113024</v>
      </c>
      <c r="L48" s="74">
        <f t="shared" ca="1" si="14"/>
        <v>0</v>
      </c>
      <c r="M48" s="74">
        <f t="shared" ca="1" si="14"/>
        <v>0</v>
      </c>
      <c r="N48" s="72"/>
      <c r="P48" s="187" t="str">
        <f t="shared" si="9"/>
        <v>59485C</v>
      </c>
      <c r="Q48" s="191" t="s">
        <v>600</v>
      </c>
      <c r="R48" s="188" t="str">
        <f t="shared" si="10"/>
        <v>Emergency Management Manager</v>
      </c>
      <c r="S48" s="189" t="str">
        <f t="shared" si="11"/>
        <v>148</v>
      </c>
      <c r="T48" s="186" cm="1">
        <f t="array" aca="1" ref="T48" ca="1">ROUND(IF($Q48="Y",VLOOKUP($P48, INDIRECT($Q$2),T$6,0)*INDIRECT($P$1),VLOOKUP($P48, INDIRECT($Q$2),T$6,0)),IF($E48="E",0,3))</f>
        <v>96597</v>
      </c>
      <c r="U48" s="186" cm="1">
        <f t="array" aca="1" ref="U48" ca="1">ROUND(IF($Q48="Y",VLOOKUP($P48, INDIRECT($Q$2),U$6,0)*INDIRECT($P$1),VLOOKUP($P48, INDIRECT($Q$2),U$6,0)),IF($E48="E",0,3))</f>
        <v>100466</v>
      </c>
      <c r="V48" s="186" cm="1">
        <f t="array" aca="1" ref="V48" ca="1">ROUND(IF($Q48="Y",VLOOKUP($P48, INDIRECT($Q$2),V$6,0)*INDIRECT($P$1),VLOOKUP($P48, INDIRECT($Q$2),V$6,0)),IF($E48="E",0,3))</f>
        <v>104488</v>
      </c>
      <c r="W48" s="186" cm="1">
        <f t="array" aca="1" ref="W48" ca="1">ROUND(IF($Q48="Y",VLOOKUP($P48, INDIRECT($Q$2),W$6,0)*INDIRECT($P$1),VLOOKUP($P48, INDIRECT($Q$2),W$6,0)),IF($E48="E",0,3))</f>
        <v>108673</v>
      </c>
      <c r="X48" s="186" cm="1">
        <f t="array" aca="1" ref="X48" ca="1">ROUND(IF($Q48="Y",VLOOKUP($P48, INDIRECT($Q$2),X$6,0)*INDIRECT($P$1),VLOOKUP($P48, INDIRECT($Q$2),X$6,0)),IF($E48="E",0,3))</f>
        <v>113024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2"/>
        <v>59485C</v>
      </c>
      <c r="AC48" s="130" t="str">
        <f t="shared" si="12"/>
        <v>Emergency Management Manager</v>
      </c>
      <c r="AD48" s="284" t="str">
        <f t="shared" si="13"/>
        <v>148</v>
      </c>
      <c r="AE48" s="282">
        <f t="shared" ca="1" si="15"/>
        <v>46.440999999999995</v>
      </c>
      <c r="AF48" s="282">
        <f t="shared" ca="1" si="15"/>
        <v>48.300999999999995</v>
      </c>
      <c r="AG48" s="282">
        <f t="shared" ca="1" si="15"/>
        <v>50.234999999999999</v>
      </c>
      <c r="AH48" s="282">
        <f t="shared" ca="1" si="15"/>
        <v>52.247</v>
      </c>
      <c r="AI48" s="282">
        <f t="shared" ca="1" si="15"/>
        <v>54.338999999999999</v>
      </c>
      <c r="AJ48" s="282" t="str">
        <f t="shared" ca="1" si="15"/>
        <v/>
      </c>
      <c r="AK48" s="282" t="str">
        <f t="shared" ca="1" si="15"/>
        <v/>
      </c>
    </row>
    <row r="49" spans="1:38" x14ac:dyDescent="0.3">
      <c r="A49" s="75" t="s">
        <v>66</v>
      </c>
      <c r="B49" s="75">
        <v>11</v>
      </c>
      <c r="C49" s="70" t="s">
        <v>65</v>
      </c>
      <c r="D49" s="75">
        <v>513</v>
      </c>
      <c r="E49" s="75" t="s">
        <v>17</v>
      </c>
      <c r="F49" s="73" t="s">
        <v>338</v>
      </c>
      <c r="G49" s="74">
        <f t="shared" ca="1" si="14"/>
        <v>95950</v>
      </c>
      <c r="H49" s="74">
        <f t="shared" ca="1" si="14"/>
        <v>101002</v>
      </c>
      <c r="I49" s="74">
        <f t="shared" ca="1" si="14"/>
        <v>106315</v>
      </c>
      <c r="J49" s="74">
        <f t="shared" ca="1" si="14"/>
        <v>113545</v>
      </c>
      <c r="K49" s="74">
        <f t="shared" ca="1" si="14"/>
        <v>116726</v>
      </c>
      <c r="L49" s="74">
        <f t="shared" ca="1" si="14"/>
        <v>119996</v>
      </c>
      <c r="M49" s="74">
        <f t="shared" ca="1" si="14"/>
        <v>123415</v>
      </c>
      <c r="N49" s="72"/>
      <c r="P49" s="187" t="str">
        <f t="shared" si="9"/>
        <v>03951C</v>
      </c>
      <c r="Q49" s="191" t="s">
        <v>600</v>
      </c>
      <c r="R49" s="188" t="str">
        <f t="shared" si="10"/>
        <v>Emergency Management Planning Administrative Supervisor</v>
      </c>
      <c r="S49" s="189" t="str">
        <f t="shared" si="11"/>
        <v>41C</v>
      </c>
      <c r="T49" s="186" cm="1">
        <f t="array" aca="1" ref="T49" ca="1">ROUND(IF($Q49="Y",VLOOKUP($P49, INDIRECT($Q$2),T$6,0)*INDIRECT($P$1),VLOOKUP($P49, INDIRECT($Q$2),T$6,0)),IF($E49="E",0,3))</f>
        <v>95950</v>
      </c>
      <c r="U49" s="186" cm="1">
        <f t="array" aca="1" ref="U49" ca="1">ROUND(IF($Q49="Y",VLOOKUP($P49, INDIRECT($Q$2),U$6,0)*INDIRECT($P$1),VLOOKUP($P49, INDIRECT($Q$2),U$6,0)),IF($E49="E",0,3))</f>
        <v>101002</v>
      </c>
      <c r="V49" s="186" cm="1">
        <f t="array" aca="1" ref="V49" ca="1">ROUND(IF($Q49="Y",VLOOKUP($P49, INDIRECT($Q$2),V$6,0)*INDIRECT($P$1),VLOOKUP($P49, INDIRECT($Q$2),V$6,0)),IF($E49="E",0,3))</f>
        <v>106315</v>
      </c>
      <c r="W49" s="186" cm="1">
        <f t="array" aca="1" ref="W49" ca="1">ROUND(IF($Q49="Y",VLOOKUP($P49, INDIRECT($Q$2),W$6,0)*INDIRECT($P$1),VLOOKUP($P49, INDIRECT($Q$2),W$6,0)),IF($E49="E",0,3))</f>
        <v>113545</v>
      </c>
      <c r="X49" s="186" cm="1">
        <f t="array" aca="1" ref="X49" ca="1">ROUND(IF($Q49="Y",VLOOKUP($P49, INDIRECT($Q$2),X$6,0)*INDIRECT($P$1),VLOOKUP($P49, INDIRECT($Q$2),X$6,0)),IF($E49="E",0,3))</f>
        <v>116726</v>
      </c>
      <c r="Y49" s="186" cm="1">
        <f t="array" aca="1" ref="Y49" ca="1">ROUND(IF($Q49="Y",VLOOKUP($P49, INDIRECT($Q$2),Y$6,0)*INDIRECT($P$1),VLOOKUP($P49, INDIRECT($Q$2),Y$6,0)),IF($E49="E",0,3))</f>
        <v>119996</v>
      </c>
      <c r="Z49" s="186" cm="1">
        <f t="array" aca="1" ref="Z49" ca="1">ROUND(IF($Q49="Y",VLOOKUP($P49, INDIRECT($Q$2),Z$6,0)*INDIRECT($P$1),VLOOKUP($P49, INDIRECT($Q$2),Z$6,0)),IF($E49="E",0,3))</f>
        <v>123415</v>
      </c>
      <c r="AA49" s="186"/>
      <c r="AB49" s="282" t="str">
        <f t="shared" si="2"/>
        <v>03951C</v>
      </c>
      <c r="AC49" s="130" t="str">
        <f t="shared" si="12"/>
        <v>Emergency Management Planning Administrative Supervisor</v>
      </c>
      <c r="AD49" s="284" t="str">
        <f t="shared" si="13"/>
        <v>41C</v>
      </c>
      <c r="AE49" s="282">
        <f t="shared" ca="1" si="15"/>
        <v>46.129999999999995</v>
      </c>
      <c r="AF49" s="282">
        <f t="shared" ca="1" si="15"/>
        <v>48.558999999999997</v>
      </c>
      <c r="AG49" s="282">
        <f t="shared" ca="1" si="15"/>
        <v>51.113</v>
      </c>
      <c r="AH49" s="282">
        <f t="shared" ca="1" si="15"/>
        <v>54.588999999999999</v>
      </c>
      <c r="AI49" s="282">
        <f t="shared" ca="1" si="15"/>
        <v>56.119</v>
      </c>
      <c r="AJ49" s="282">
        <f t="shared" ca="1" si="15"/>
        <v>57.690999999999995</v>
      </c>
      <c r="AK49" s="282">
        <f t="shared" ca="1" si="15"/>
        <v>59.335000000000001</v>
      </c>
    </row>
    <row r="50" spans="1:38" x14ac:dyDescent="0.3">
      <c r="A50" s="75" t="s">
        <v>67</v>
      </c>
      <c r="B50" s="75">
        <v>10</v>
      </c>
      <c r="C50" s="70" t="s">
        <v>18</v>
      </c>
      <c r="D50" s="75">
        <v>483</v>
      </c>
      <c r="E50" s="75" t="s">
        <v>17</v>
      </c>
      <c r="F50" s="73" t="s">
        <v>339</v>
      </c>
      <c r="G50" s="74">
        <f t="shared" ca="1" si="14"/>
        <v>92160</v>
      </c>
      <c r="H50" s="74">
        <f t="shared" ca="1" si="14"/>
        <v>97009</v>
      </c>
      <c r="I50" s="74">
        <f t="shared" ca="1" si="14"/>
        <v>102114</v>
      </c>
      <c r="J50" s="74">
        <f t="shared" ca="1" si="14"/>
        <v>107490</v>
      </c>
      <c r="K50" s="74">
        <f t="shared" ca="1" si="14"/>
        <v>110496</v>
      </c>
      <c r="L50" s="74">
        <f t="shared" ca="1" si="14"/>
        <v>113594</v>
      </c>
      <c r="M50" s="74">
        <f t="shared" ca="1" si="14"/>
        <v>116832</v>
      </c>
      <c r="N50" s="72"/>
      <c r="P50" s="187" t="str">
        <f t="shared" si="9"/>
        <v>04066C</v>
      </c>
      <c r="Q50" s="191" t="s">
        <v>600</v>
      </c>
      <c r="R50" s="188" t="str">
        <f t="shared" si="10"/>
        <v>Engineering Applications Manager</v>
      </c>
      <c r="S50" s="189" t="str">
        <f t="shared" si="11"/>
        <v>83</v>
      </c>
      <c r="T50" s="186" cm="1">
        <f t="array" aca="1" ref="T50" ca="1">ROUND(IF($Q50="Y",VLOOKUP($P50, INDIRECT($Q$2),T$6,0)*INDIRECT($P$1),VLOOKUP($P50, INDIRECT($Q$2),T$6,0)),IF($E50="E",0,3))</f>
        <v>92160</v>
      </c>
      <c r="U50" s="186" cm="1">
        <f t="array" aca="1" ref="U50" ca="1">ROUND(IF($Q50="Y",VLOOKUP($P50, INDIRECT($Q$2),U$6,0)*INDIRECT($P$1),VLOOKUP($P50, INDIRECT($Q$2),U$6,0)),IF($E50="E",0,3))</f>
        <v>97009</v>
      </c>
      <c r="V50" s="186" cm="1">
        <f t="array" aca="1" ref="V50" ca="1">ROUND(IF($Q50="Y",VLOOKUP($P50, INDIRECT($Q$2),V$6,0)*INDIRECT($P$1),VLOOKUP($P50, INDIRECT($Q$2),V$6,0)),IF($E50="E",0,3))</f>
        <v>102114</v>
      </c>
      <c r="W50" s="186" cm="1">
        <f t="array" aca="1" ref="W50" ca="1">ROUND(IF($Q50="Y",VLOOKUP($P50, INDIRECT($Q$2),W$6,0)*INDIRECT($P$1),VLOOKUP($P50, INDIRECT($Q$2),W$6,0)),IF($E50="E",0,3))</f>
        <v>107490</v>
      </c>
      <c r="X50" s="186" cm="1">
        <f t="array" aca="1" ref="X50" ca="1">ROUND(IF($Q50="Y",VLOOKUP($P50, INDIRECT($Q$2),X$6,0)*INDIRECT($P$1),VLOOKUP($P50, INDIRECT($Q$2),X$6,0)),IF($E50="E",0,3))</f>
        <v>110496</v>
      </c>
      <c r="Y50" s="186" cm="1">
        <f t="array" aca="1" ref="Y50" ca="1">ROUND(IF($Q50="Y",VLOOKUP($P50, INDIRECT($Q$2),Y$6,0)*INDIRECT($P$1),VLOOKUP($P50, INDIRECT($Q$2),Y$6,0)),IF($E50="E",0,3))</f>
        <v>113594</v>
      </c>
      <c r="Z50" s="186" cm="1">
        <f t="array" aca="1" ref="Z50" ca="1">ROUND(IF($Q50="Y",VLOOKUP($P50, INDIRECT($Q$2),Z$6,0)*INDIRECT($P$1),VLOOKUP($P50, INDIRECT($Q$2),Z$6,0)),IF($E50="E",0,3))</f>
        <v>116832</v>
      </c>
      <c r="AA50" s="186"/>
      <c r="AB50" s="282" t="str">
        <f t="shared" si="2"/>
        <v>04066C</v>
      </c>
      <c r="AC50" s="130" t="str">
        <f t="shared" si="12"/>
        <v>Engineering Applications Manager</v>
      </c>
      <c r="AD50" s="284" t="str">
        <f t="shared" si="13"/>
        <v>83</v>
      </c>
      <c r="AE50" s="282">
        <f t="shared" ca="1" si="15"/>
        <v>44.308</v>
      </c>
      <c r="AF50" s="282">
        <f t="shared" ca="1" si="15"/>
        <v>46.638999999999996</v>
      </c>
      <c r="AG50" s="282">
        <f t="shared" ca="1" si="15"/>
        <v>49.094000000000001</v>
      </c>
      <c r="AH50" s="282">
        <f t="shared" ca="1" si="15"/>
        <v>51.677999999999997</v>
      </c>
      <c r="AI50" s="282">
        <f t="shared" ca="1" si="15"/>
        <v>53.123999999999995</v>
      </c>
      <c r="AJ50" s="282">
        <f t="shared" ca="1" si="15"/>
        <v>54.613</v>
      </c>
      <c r="AK50" s="282">
        <f t="shared" ca="1" si="15"/>
        <v>56.169999999999995</v>
      </c>
    </row>
    <row r="51" spans="1:38" x14ac:dyDescent="0.3">
      <c r="A51" s="75" t="s">
        <v>69</v>
      </c>
      <c r="B51" s="75">
        <v>10</v>
      </c>
      <c r="C51" s="70" t="s">
        <v>68</v>
      </c>
      <c r="D51" s="75">
        <v>490</v>
      </c>
      <c r="E51" s="75" t="s">
        <v>17</v>
      </c>
      <c r="F51" s="73" t="s">
        <v>340</v>
      </c>
      <c r="G51" s="74">
        <f t="shared" ca="1" si="14"/>
        <v>91439</v>
      </c>
      <c r="H51" s="74">
        <f t="shared" ca="1" si="14"/>
        <v>96099</v>
      </c>
      <c r="I51" s="74">
        <f t="shared" ca="1" si="14"/>
        <v>102604</v>
      </c>
      <c r="J51" s="74">
        <f t="shared" ca="1" si="14"/>
        <v>105478</v>
      </c>
      <c r="K51" s="74">
        <f t="shared" ca="1" si="14"/>
        <v>108431</v>
      </c>
      <c r="L51" s="74">
        <f t="shared" ca="1" si="14"/>
        <v>111524</v>
      </c>
      <c r="M51" s="74">
        <f t="shared" ca="1" si="14"/>
        <v>114664</v>
      </c>
      <c r="N51" s="72"/>
      <c r="P51" s="187" t="str">
        <f t="shared" si="9"/>
        <v>04103C</v>
      </c>
      <c r="Q51" s="186" t="s">
        <v>600</v>
      </c>
      <c r="R51" s="188" t="str">
        <f t="shared" si="10"/>
        <v>Enterprise Contract Adminstrator</v>
      </c>
      <c r="S51" s="189" t="str">
        <f t="shared" si="11"/>
        <v>90</v>
      </c>
      <c r="T51" s="186" cm="1">
        <f t="array" aca="1" ref="T51" ca="1">ROUND(IF($Q51="Y",VLOOKUP($P51, INDIRECT($Q$2),T$6,0)*INDIRECT($P$1),VLOOKUP($P51, INDIRECT($Q$2),T$6,0)),IF($E51="E",0,3))</f>
        <v>91439</v>
      </c>
      <c r="U51" s="186" cm="1">
        <f t="array" aca="1" ref="U51" ca="1">ROUND(IF($Q51="Y",VLOOKUP($P51, INDIRECT($Q$2),U$6,0)*INDIRECT($P$1),VLOOKUP($P51, INDIRECT($Q$2),U$6,0)),IF($E51="E",0,3))</f>
        <v>96099</v>
      </c>
      <c r="V51" s="186" cm="1">
        <f t="array" aca="1" ref="V51" ca="1">ROUND(IF($Q51="Y",VLOOKUP($P51, INDIRECT($Q$2),V$6,0)*INDIRECT($P$1),VLOOKUP($P51, INDIRECT($Q$2),V$6,0)),IF($E51="E",0,3))</f>
        <v>102604</v>
      </c>
      <c r="W51" s="186" cm="1">
        <f t="array" aca="1" ref="W51" ca="1">ROUND(IF($Q51="Y",VLOOKUP($P51, INDIRECT($Q$2),W$6,0)*INDIRECT($P$1),VLOOKUP($P51, INDIRECT($Q$2),W$6,0)),IF($E51="E",0,3))</f>
        <v>105478</v>
      </c>
      <c r="X51" s="186" cm="1">
        <f t="array" aca="1" ref="X51" ca="1">ROUND(IF($Q51="Y",VLOOKUP($P51, INDIRECT($Q$2),X$6,0)*INDIRECT($P$1),VLOOKUP($P51, INDIRECT($Q$2),X$6,0)),IF($E51="E",0,3))</f>
        <v>108431</v>
      </c>
      <c r="Y51" s="186" cm="1">
        <f t="array" aca="1" ref="Y51" ca="1">ROUND(IF($Q51="Y",VLOOKUP($P51, INDIRECT($Q$2),Y$6,0)*INDIRECT($P$1),VLOOKUP($P51, INDIRECT($Q$2),Y$6,0)),IF($E51="E",0,3))</f>
        <v>111524</v>
      </c>
      <c r="Z51" s="186" cm="1">
        <f t="array" aca="1" ref="Z51" ca="1">ROUND(IF($Q51="Y",VLOOKUP($P51, INDIRECT($Q$2),Z$6,0)*INDIRECT($P$1),VLOOKUP($P51, INDIRECT($Q$2),Z$6,0)),IF($E51="E",0,3))</f>
        <v>114664</v>
      </c>
      <c r="AA51" s="186"/>
      <c r="AB51" s="282" t="str">
        <f t="shared" si="2"/>
        <v>04103C</v>
      </c>
      <c r="AC51" s="130" t="str">
        <f t="shared" si="12"/>
        <v>Enterprise Contract Adminstrator</v>
      </c>
      <c r="AD51" s="284" t="str">
        <f t="shared" si="13"/>
        <v>90</v>
      </c>
      <c r="AE51" s="282">
        <f t="shared" ca="1" si="15"/>
        <v>43.961999999999996</v>
      </c>
      <c r="AF51" s="282">
        <f t="shared" ca="1" si="15"/>
        <v>46.201999999999998</v>
      </c>
      <c r="AG51" s="282">
        <f t="shared" ca="1" si="15"/>
        <v>49.329000000000001</v>
      </c>
      <c r="AH51" s="282">
        <f t="shared" ca="1" si="15"/>
        <v>50.710999999999999</v>
      </c>
      <c r="AI51" s="282">
        <f t="shared" ca="1" si="15"/>
        <v>52.131</v>
      </c>
      <c r="AJ51" s="282">
        <f t="shared" ca="1" si="15"/>
        <v>53.617999999999995</v>
      </c>
      <c r="AK51" s="282">
        <f t="shared" ca="1" si="15"/>
        <v>55.126999999999995</v>
      </c>
    </row>
    <row r="52" spans="1:38" x14ac:dyDescent="0.3">
      <c r="A52" s="75" t="s">
        <v>1054</v>
      </c>
      <c r="B52" s="75">
        <v>11</v>
      </c>
      <c r="C52" s="70" t="s">
        <v>1055</v>
      </c>
      <c r="D52" s="75">
        <v>503</v>
      </c>
      <c r="E52" s="75" t="s">
        <v>17</v>
      </c>
      <c r="F52" s="73" t="s">
        <v>1056</v>
      </c>
      <c r="G52" s="74">
        <f t="shared" ca="1" si="14"/>
        <v>105497</v>
      </c>
      <c r="H52" s="74">
        <f t="shared" ca="1" si="14"/>
        <v>109713</v>
      </c>
      <c r="I52" s="74">
        <f t="shared" ca="1" si="14"/>
        <v>114105</v>
      </c>
      <c r="J52" s="74">
        <f t="shared" ca="1" si="14"/>
        <v>118668</v>
      </c>
      <c r="K52" s="74">
        <f t="shared" ca="1" si="14"/>
        <v>123415</v>
      </c>
      <c r="L52" s="74">
        <f t="shared" ca="1" si="14"/>
        <v>0</v>
      </c>
      <c r="M52" s="74">
        <f t="shared" ca="1" si="14"/>
        <v>0</v>
      </c>
      <c r="N52" s="72"/>
      <c r="P52" s="187" t="str">
        <f t="shared" si="9"/>
        <v>53085C</v>
      </c>
      <c r="Q52" s="186" t="s">
        <v>600</v>
      </c>
      <c r="R52" s="188" t="str">
        <f t="shared" si="10"/>
        <v>Enterprise Information Management Analyst - Supervisory</v>
      </c>
      <c r="S52" s="189" t="str">
        <f t="shared" si="11"/>
        <v>152</v>
      </c>
      <c r="T52" s="186" cm="1">
        <f t="array" aca="1" ref="T52" ca="1">ROUND(IF($Q52="Y",VLOOKUP($P52, INDIRECT($Q$2),T$6,0)*INDIRECT($P$1),VLOOKUP($P52, INDIRECT($Q$2),T$6,0)),IF($E52="E",0,3))</f>
        <v>105497</v>
      </c>
      <c r="U52" s="186" cm="1">
        <f t="array" aca="1" ref="U52" ca="1">ROUND(IF($Q52="Y",VLOOKUP($P52, INDIRECT($Q$2),U$6,0)*INDIRECT($P$1),VLOOKUP($P52, INDIRECT($Q$2),U$6,0)),IF($E52="E",0,3))</f>
        <v>109713</v>
      </c>
      <c r="V52" s="186" cm="1">
        <f t="array" aca="1" ref="V52" ca="1">ROUND(IF($Q52="Y",VLOOKUP($P52, INDIRECT($Q$2),V$6,0)*INDIRECT($P$1),VLOOKUP($P52, INDIRECT($Q$2),V$6,0)),IF($E52="E",0,3))</f>
        <v>114105</v>
      </c>
      <c r="W52" s="186" cm="1">
        <f t="array" aca="1" ref="W52" ca="1">ROUND(IF($Q52="Y",VLOOKUP($P52, INDIRECT($Q$2),W$6,0)*INDIRECT($P$1),VLOOKUP($P52, INDIRECT($Q$2),W$6,0)),IF($E52="E",0,3))</f>
        <v>118668</v>
      </c>
      <c r="X52" s="186" cm="1">
        <f t="array" aca="1" ref="X52" ca="1">ROUND(IF($Q52="Y",VLOOKUP($P52, INDIRECT($Q$2),X$6,0)*INDIRECT($P$1),VLOOKUP($P52, INDIRECT($Q$2),X$6,0)),IF($E52="E",0,3))</f>
        <v>123415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2"/>
        <v>53085C</v>
      </c>
      <c r="AC52" s="130" t="str">
        <f t="shared" si="12"/>
        <v>Enterprise Information Management Analyst - Supervisory</v>
      </c>
      <c r="AD52" s="284" t="str">
        <f t="shared" si="13"/>
        <v>152</v>
      </c>
      <c r="AE52" s="282">
        <f t="shared" ca="1" si="15"/>
        <v>50.72</v>
      </c>
      <c r="AF52" s="282">
        <f t="shared" ca="1" si="15"/>
        <v>52.747</v>
      </c>
      <c r="AG52" s="282">
        <f t="shared" ca="1" si="15"/>
        <v>54.858999999999995</v>
      </c>
      <c r="AH52" s="282">
        <f t="shared" ca="1" si="15"/>
        <v>57.052</v>
      </c>
      <c r="AI52" s="282">
        <f t="shared" ca="1" si="15"/>
        <v>59.335000000000001</v>
      </c>
      <c r="AJ52" s="282" t="str">
        <f t="shared" ca="1" si="15"/>
        <v/>
      </c>
      <c r="AK52" s="282" t="str">
        <f t="shared" ca="1" si="15"/>
        <v/>
      </c>
    </row>
    <row r="53" spans="1:38" x14ac:dyDescent="0.3">
      <c r="A53" s="75" t="s">
        <v>71</v>
      </c>
      <c r="B53" s="75">
        <v>10</v>
      </c>
      <c r="C53" s="70" t="s">
        <v>70</v>
      </c>
      <c r="D53" s="75">
        <v>455</v>
      </c>
      <c r="E53" s="75" t="s">
        <v>17</v>
      </c>
      <c r="F53" s="73" t="s">
        <v>341</v>
      </c>
      <c r="G53" s="74">
        <f t="shared" ca="1" si="14"/>
        <v>88597</v>
      </c>
      <c r="H53" s="74">
        <f t="shared" ca="1" si="14"/>
        <v>93007</v>
      </c>
      <c r="I53" s="74">
        <f t="shared" ca="1" si="14"/>
        <v>97670</v>
      </c>
      <c r="J53" s="74">
        <f t="shared" ca="1" si="14"/>
        <v>103985</v>
      </c>
      <c r="K53" s="74">
        <f t="shared" ca="1" si="14"/>
        <v>106894</v>
      </c>
      <c r="L53" s="74">
        <f t="shared" ca="1" si="14"/>
        <v>109891</v>
      </c>
      <c r="M53" s="74">
        <f t="shared" ca="1" si="14"/>
        <v>113023</v>
      </c>
      <c r="N53" s="72"/>
      <c r="P53" s="187" t="str">
        <f t="shared" si="9"/>
        <v>04112C</v>
      </c>
      <c r="Q53" s="191" t="s">
        <v>600</v>
      </c>
      <c r="R53" s="188" t="str">
        <f t="shared" si="10"/>
        <v>Enterprise Procurement Specialist</v>
      </c>
      <c r="S53" s="189" t="str">
        <f t="shared" si="11"/>
        <v>34M</v>
      </c>
      <c r="T53" s="186" cm="1">
        <f t="array" aca="1" ref="T53" ca="1">ROUND(IF($Q53="Y",VLOOKUP($P53, INDIRECT($Q$2),T$6,0)*INDIRECT($P$1),VLOOKUP($P53, INDIRECT($Q$2),T$6,0)),IF($E53="E",0,3))</f>
        <v>88597</v>
      </c>
      <c r="U53" s="186" cm="1">
        <f t="array" aca="1" ref="U53" ca="1">ROUND(IF($Q53="Y",VLOOKUP($P53, INDIRECT($Q$2),U$6,0)*INDIRECT($P$1),VLOOKUP($P53, INDIRECT($Q$2),U$6,0)),IF($E53="E",0,3))</f>
        <v>93007</v>
      </c>
      <c r="V53" s="186" cm="1">
        <f t="array" aca="1" ref="V53" ca="1">ROUND(IF($Q53="Y",VLOOKUP($P53, INDIRECT($Q$2),V$6,0)*INDIRECT($P$1),VLOOKUP($P53, INDIRECT($Q$2),V$6,0)),IF($E53="E",0,3))</f>
        <v>97670</v>
      </c>
      <c r="W53" s="186" cm="1">
        <f t="array" aca="1" ref="W53" ca="1">ROUND(IF($Q53="Y",VLOOKUP($P53, INDIRECT($Q$2),W$6,0)*INDIRECT($P$1),VLOOKUP($P53, INDIRECT($Q$2),W$6,0)),IF($E53="E",0,3))</f>
        <v>103985</v>
      </c>
      <c r="X53" s="186" cm="1">
        <f t="array" aca="1" ref="X53" ca="1">ROUND(IF($Q53="Y",VLOOKUP($P53, INDIRECT($Q$2),X$6,0)*INDIRECT($P$1),VLOOKUP($P53, INDIRECT($Q$2),X$6,0)),IF($E53="E",0,3))</f>
        <v>106894</v>
      </c>
      <c r="Y53" s="186" cm="1">
        <f t="array" aca="1" ref="Y53" ca="1">ROUND(IF($Q53="Y",VLOOKUP($P53, INDIRECT($Q$2),Y$6,0)*INDIRECT($P$1),VLOOKUP($P53, INDIRECT($Q$2),Y$6,0)),IF($E53="E",0,3))</f>
        <v>109891</v>
      </c>
      <c r="Z53" s="186" cm="1">
        <f t="array" aca="1" ref="Z53" ca="1">ROUND(IF($Q53="Y",VLOOKUP($P53, INDIRECT($Q$2),Z$6,0)*INDIRECT($P$1),VLOOKUP($P53, INDIRECT($Q$2),Z$6,0)),IF($E53="E",0,3))</f>
        <v>113023</v>
      </c>
      <c r="AA53" s="186"/>
      <c r="AB53" s="282" t="str">
        <f t="shared" si="2"/>
        <v>04112C</v>
      </c>
      <c r="AC53" s="130" t="str">
        <f t="shared" si="12"/>
        <v>Enterprise Procurement Specialist</v>
      </c>
      <c r="AD53" s="284" t="str">
        <f t="shared" si="13"/>
        <v>34M</v>
      </c>
      <c r="AE53" s="282">
        <f t="shared" ca="1" si="15"/>
        <v>42.594999999999999</v>
      </c>
      <c r="AF53" s="282">
        <f t="shared" ca="1" si="15"/>
        <v>44.714999999999996</v>
      </c>
      <c r="AG53" s="282">
        <f t="shared" ca="1" si="15"/>
        <v>46.957000000000001</v>
      </c>
      <c r="AH53" s="282">
        <f t="shared" ca="1" si="15"/>
        <v>49.992999999999995</v>
      </c>
      <c r="AI53" s="282">
        <f t="shared" ca="1" si="15"/>
        <v>51.391999999999996</v>
      </c>
      <c r="AJ53" s="282">
        <f t="shared" ca="1" si="15"/>
        <v>52.832999999999998</v>
      </c>
      <c r="AK53" s="282">
        <f t="shared" ca="1" si="15"/>
        <v>54.338000000000001</v>
      </c>
    </row>
    <row r="54" spans="1:38" x14ac:dyDescent="0.3">
      <c r="A54" s="75" t="s">
        <v>1003</v>
      </c>
      <c r="B54" s="75">
        <v>12</v>
      </c>
      <c r="C54" s="70" t="s">
        <v>120</v>
      </c>
      <c r="D54" s="75">
        <v>548</v>
      </c>
      <c r="E54" s="75" t="s">
        <v>17</v>
      </c>
      <c r="F54" s="73" t="s">
        <v>781</v>
      </c>
      <c r="G54" s="74">
        <f t="shared" ca="1" si="14"/>
        <v>103898</v>
      </c>
      <c r="H54" s="74">
        <f t="shared" ca="1" si="14"/>
        <v>109093</v>
      </c>
      <c r="I54" s="74">
        <f t="shared" ca="1" si="14"/>
        <v>114546</v>
      </c>
      <c r="J54" s="74">
        <f t="shared" ca="1" si="14"/>
        <v>122028</v>
      </c>
      <c r="K54" s="74">
        <f t="shared" ca="1" si="14"/>
        <v>125447</v>
      </c>
      <c r="L54" s="74">
        <f t="shared" ca="1" si="14"/>
        <v>128962</v>
      </c>
      <c r="M54" s="74">
        <f t="shared" ca="1" si="14"/>
        <v>132635</v>
      </c>
      <c r="N54" s="72"/>
      <c r="P54" s="187" t="str">
        <f t="shared" si="9"/>
        <v>52906C</v>
      </c>
      <c r="Q54" s="191" t="s">
        <v>600</v>
      </c>
      <c r="R54" s="188" t="str">
        <f t="shared" si="10"/>
        <v>Epidemiology, Research, Evaluation &amp; Emergency Response Manager</v>
      </c>
      <c r="S54" s="189" t="str">
        <f t="shared" si="11"/>
        <v>50</v>
      </c>
      <c r="T54" s="186" cm="1">
        <f t="array" aca="1" ref="T54" ca="1">ROUND(IF($Q54="Y",VLOOKUP($P54, INDIRECT($Q$2),T$6,0)*INDIRECT($P$1),VLOOKUP($P54, INDIRECT($Q$2),T$6,0)),IF($E54="E",0,3))</f>
        <v>103898</v>
      </c>
      <c r="U54" s="186" cm="1">
        <f t="array" aca="1" ref="U54" ca="1">ROUND(IF($Q54="Y",VLOOKUP($P54, INDIRECT($Q$2),U$6,0)*INDIRECT($P$1),VLOOKUP($P54, INDIRECT($Q$2),U$6,0)),IF($E54="E",0,3))</f>
        <v>109093</v>
      </c>
      <c r="V54" s="186" cm="1">
        <f t="array" aca="1" ref="V54" ca="1">ROUND(IF($Q54="Y",VLOOKUP($P54, INDIRECT($Q$2),V$6,0)*INDIRECT($P$1),VLOOKUP($P54, INDIRECT($Q$2),V$6,0)),IF($E54="E",0,3))</f>
        <v>114546</v>
      </c>
      <c r="W54" s="186" cm="1">
        <f t="array" aca="1" ref="W54" ca="1">ROUND(IF($Q54="Y",VLOOKUP($P54, INDIRECT($Q$2),W$6,0)*INDIRECT($P$1),VLOOKUP($P54, INDIRECT($Q$2),W$6,0)),IF($E54="E",0,3))</f>
        <v>122028</v>
      </c>
      <c r="X54" s="186" cm="1">
        <f t="array" aca="1" ref="X54" ca="1">ROUND(IF($Q54="Y",VLOOKUP($P54, INDIRECT($Q$2),X$6,0)*INDIRECT($P$1),VLOOKUP($P54, INDIRECT($Q$2),X$6,0)),IF($E54="E",0,3))</f>
        <v>125447</v>
      </c>
      <c r="Y54" s="186" cm="1">
        <f t="array" aca="1" ref="Y54" ca="1">ROUND(IF($Q54="Y",VLOOKUP($P54, INDIRECT($Q$2),Y$6,0)*INDIRECT($P$1),VLOOKUP($P54, INDIRECT($Q$2),Y$6,0)),IF($E54="E",0,3))</f>
        <v>128962</v>
      </c>
      <c r="Z54" s="186" cm="1">
        <f t="array" aca="1" ref="Z54" ca="1">ROUND(IF($Q54="Y",VLOOKUP($P54, INDIRECT($Q$2),Z$6,0)*INDIRECT($P$1),VLOOKUP($P54, INDIRECT($Q$2),Z$6,0)),IF($E54="E",0,3))</f>
        <v>132635</v>
      </c>
      <c r="AA54" s="186"/>
      <c r="AB54" s="282" t="str">
        <f t="shared" si="2"/>
        <v>52906C</v>
      </c>
      <c r="AC54" s="130" t="str">
        <f t="shared" si="12"/>
        <v>Epidemiology, Research, Evaluation &amp; Emergency Response Manager</v>
      </c>
      <c r="AD54" s="284" t="str">
        <f t="shared" si="13"/>
        <v>50</v>
      </c>
      <c r="AE54" s="282">
        <f t="shared" ca="1" si="15"/>
        <v>49.951000000000001</v>
      </c>
      <c r="AF54" s="282">
        <f t="shared" ca="1" si="15"/>
        <v>52.448999999999998</v>
      </c>
      <c r="AG54" s="282">
        <f t="shared" ca="1" si="15"/>
        <v>55.070999999999998</v>
      </c>
      <c r="AH54" s="282">
        <f t="shared" ca="1" si="15"/>
        <v>58.667999999999999</v>
      </c>
      <c r="AI54" s="282">
        <f t="shared" ca="1" si="15"/>
        <v>60.311999999999998</v>
      </c>
      <c r="AJ54" s="282">
        <f t="shared" ca="1" si="15"/>
        <v>62.000999999999998</v>
      </c>
      <c r="AK54" s="282">
        <f t="shared" ca="1" si="15"/>
        <v>63.766999999999996</v>
      </c>
    </row>
    <row r="55" spans="1:38" x14ac:dyDescent="0.3">
      <c r="A55" s="75" t="s">
        <v>72</v>
      </c>
      <c r="B55" s="75">
        <v>8</v>
      </c>
      <c r="C55" s="70" t="s">
        <v>576</v>
      </c>
      <c r="D55" s="75">
        <v>393</v>
      </c>
      <c r="E55" s="75" t="s">
        <v>17</v>
      </c>
      <c r="F55" s="73" t="s">
        <v>342</v>
      </c>
      <c r="G55" s="74">
        <f t="shared" ca="1" si="14"/>
        <v>81403</v>
      </c>
      <c r="H55" s="74">
        <f t="shared" ca="1" si="14"/>
        <v>84664</v>
      </c>
      <c r="I55" s="74">
        <f t="shared" ca="1" si="14"/>
        <v>88052</v>
      </c>
      <c r="J55" s="74">
        <f t="shared" ca="1" si="14"/>
        <v>91577</v>
      </c>
      <c r="K55" s="74">
        <f t="shared" ca="1" si="14"/>
        <v>95246</v>
      </c>
      <c r="L55" s="74">
        <f t="shared" ca="1" si="14"/>
        <v>0</v>
      </c>
      <c r="M55" s="74">
        <f t="shared" ca="1" si="14"/>
        <v>0</v>
      </c>
      <c r="N55" s="72"/>
      <c r="P55" s="187" t="str">
        <f t="shared" si="9"/>
        <v>04245C</v>
      </c>
      <c r="Q55" s="186" t="s">
        <v>600</v>
      </c>
      <c r="R55" s="188" t="str">
        <f t="shared" si="10"/>
        <v xml:space="preserve">Executive Assistant to Police Chief </v>
      </c>
      <c r="S55" s="189" t="str">
        <f t="shared" si="11"/>
        <v>099</v>
      </c>
      <c r="T55" s="186" cm="1">
        <f t="array" aca="1" ref="T55" ca="1">ROUND(IF($Q55="Y",VLOOKUP($P55, INDIRECT($Q$2),T$6,0)*INDIRECT($P$1),VLOOKUP($P55, INDIRECT($Q$2),T$6,0)),IF($E55="E",0,3))</f>
        <v>81403</v>
      </c>
      <c r="U55" s="186" cm="1">
        <f t="array" aca="1" ref="U55" ca="1">ROUND(IF($Q55="Y",VLOOKUP($P55, INDIRECT($Q$2),U$6,0)*INDIRECT($P$1),VLOOKUP($P55, INDIRECT($Q$2),U$6,0)),IF($E55="E",0,3))</f>
        <v>84664</v>
      </c>
      <c r="V55" s="186" cm="1">
        <f t="array" aca="1" ref="V55" ca="1">ROUND(IF($Q55="Y",VLOOKUP($P55, INDIRECT($Q$2),V$6,0)*INDIRECT($P$1),VLOOKUP($P55, INDIRECT($Q$2),V$6,0)),IF($E55="E",0,3))</f>
        <v>88052</v>
      </c>
      <c r="W55" s="186" cm="1">
        <f t="array" aca="1" ref="W55" ca="1">ROUND(IF($Q55="Y",VLOOKUP($P55, INDIRECT($Q$2),W$6,0)*INDIRECT($P$1),VLOOKUP($P55, INDIRECT($Q$2),W$6,0)),IF($E55="E",0,3))</f>
        <v>91577</v>
      </c>
      <c r="X55" s="186" cm="1">
        <f t="array" aca="1" ref="X55" ca="1">ROUND(IF($Q55="Y",VLOOKUP($P55, INDIRECT($Q$2),X$6,0)*INDIRECT($P$1),VLOOKUP($P55, INDIRECT($Q$2),X$6,0)),IF($E55="E",0,3))</f>
        <v>95246</v>
      </c>
      <c r="Y55" s="186" cm="1">
        <f t="array" aca="1" ref="Y55" ca="1">ROUND(IF($Q55="Y",VLOOKUP($P55, INDIRECT($Q$2),Y$6,0)*INDIRECT($P$1),VLOOKUP($P55, INDIRECT($Q$2),Y$6,0)),IF($E55="E",0,3))</f>
        <v>0</v>
      </c>
      <c r="Z55" s="186" cm="1">
        <f t="array" aca="1" ref="Z55" ca="1">ROUND(IF($Q55="Y",VLOOKUP($P55, INDIRECT($Q$2),Z$6,0)*INDIRECT($P$1),VLOOKUP($P55, INDIRECT($Q$2),Z$6,0)),IF($E55="E",0,3))</f>
        <v>0</v>
      </c>
      <c r="AA55" s="186"/>
      <c r="AB55" s="282" t="str">
        <f t="shared" si="2"/>
        <v>04245C</v>
      </c>
      <c r="AC55" s="130" t="str">
        <f t="shared" si="12"/>
        <v xml:space="preserve">Executive Assistant to Police Chief </v>
      </c>
      <c r="AD55" s="284" t="str">
        <f t="shared" si="13"/>
        <v>099</v>
      </c>
      <c r="AE55" s="282">
        <f t="shared" ca="1" si="15"/>
        <v>39.137</v>
      </c>
      <c r="AF55" s="282">
        <f t="shared" ca="1" si="15"/>
        <v>40.704000000000001</v>
      </c>
      <c r="AG55" s="282">
        <f t="shared" ca="1" si="15"/>
        <v>42.332999999999998</v>
      </c>
      <c r="AH55" s="282">
        <f t="shared" ca="1" si="15"/>
        <v>44.027999999999999</v>
      </c>
      <c r="AI55" s="282">
        <f t="shared" ca="1" si="15"/>
        <v>45.791999999999994</v>
      </c>
      <c r="AJ55" s="282" t="str">
        <f t="shared" ca="1" si="15"/>
        <v/>
      </c>
      <c r="AK55" s="282" t="str">
        <f t="shared" ca="1" si="15"/>
        <v/>
      </c>
    </row>
    <row r="56" spans="1:38" x14ac:dyDescent="0.3">
      <c r="A56" s="75" t="s">
        <v>73</v>
      </c>
      <c r="B56" s="75">
        <v>13</v>
      </c>
      <c r="C56" s="70" t="s">
        <v>76</v>
      </c>
      <c r="D56" s="75">
        <v>590</v>
      </c>
      <c r="E56" s="75" t="s">
        <v>17</v>
      </c>
      <c r="F56" s="73" t="s">
        <v>545</v>
      </c>
      <c r="G56" s="74">
        <f t="shared" ca="1" si="14"/>
        <v>118725</v>
      </c>
      <c r="H56" s="74">
        <f t="shared" ca="1" si="14"/>
        <v>123472</v>
      </c>
      <c r="I56" s="74">
        <f t="shared" ca="1" si="14"/>
        <v>128412</v>
      </c>
      <c r="J56" s="74">
        <f t="shared" ca="1" si="14"/>
        <v>133548</v>
      </c>
      <c r="K56" s="74">
        <f t="shared" ca="1" si="14"/>
        <v>138891</v>
      </c>
      <c r="L56" s="74">
        <f t="shared" ca="1" si="14"/>
        <v>0</v>
      </c>
      <c r="M56" s="74">
        <f t="shared" ca="1" si="14"/>
        <v>0</v>
      </c>
      <c r="N56" s="72"/>
      <c r="P56" s="187" t="str">
        <f t="shared" si="9"/>
        <v>03400C</v>
      </c>
      <c r="Q56" s="191" t="s">
        <v>600</v>
      </c>
      <c r="R56" s="188" t="str">
        <f t="shared" si="10"/>
        <v>Executive Manager Minneapolis Employment and Training Program</v>
      </c>
      <c r="S56" s="189" t="str">
        <f t="shared" si="11"/>
        <v>63</v>
      </c>
      <c r="T56" s="186" cm="1">
        <f t="array" aca="1" ref="T56" ca="1">ROUND(IF($Q56="Y",VLOOKUP($P56, INDIRECT($Q$2),T$6,0)*INDIRECT($P$1),VLOOKUP($P56, INDIRECT($Q$2),T$6,0)),IF($E56="E",0,3))</f>
        <v>118725</v>
      </c>
      <c r="U56" s="186" cm="1">
        <f t="array" aca="1" ref="U56" ca="1">ROUND(IF($Q56="Y",VLOOKUP($P56, INDIRECT($Q$2),U$6,0)*INDIRECT($P$1),VLOOKUP($P56, INDIRECT($Q$2),U$6,0)),IF($E56="E",0,3))</f>
        <v>123472</v>
      </c>
      <c r="V56" s="186" cm="1">
        <f t="array" aca="1" ref="V56" ca="1">ROUND(IF($Q56="Y",VLOOKUP($P56, INDIRECT($Q$2),V$6,0)*INDIRECT($P$1),VLOOKUP($P56, INDIRECT($Q$2),V$6,0)),IF($E56="E",0,3))</f>
        <v>128412</v>
      </c>
      <c r="W56" s="186" cm="1">
        <f t="array" aca="1" ref="W56" ca="1">ROUND(IF($Q56="Y",VLOOKUP($P56, INDIRECT($Q$2),W$6,0)*INDIRECT($P$1),VLOOKUP($P56, INDIRECT($Q$2),W$6,0)),IF($E56="E",0,3))</f>
        <v>133548</v>
      </c>
      <c r="X56" s="186" cm="1">
        <f t="array" aca="1" ref="X56" ca="1">ROUND(IF($Q56="Y",VLOOKUP($P56, INDIRECT($Q$2),X$6,0)*INDIRECT($P$1),VLOOKUP($P56, INDIRECT($Q$2),X$6,0)),IF($E56="E",0,3))</f>
        <v>138891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2"/>
        <v>03400C</v>
      </c>
      <c r="AC56" s="130" t="str">
        <f t="shared" si="12"/>
        <v>Executive Manager Minneapolis Employment and Training Program</v>
      </c>
      <c r="AD56" s="284" t="str">
        <f t="shared" si="13"/>
        <v>63</v>
      </c>
      <c r="AE56" s="282">
        <f t="shared" ca="1" si="15"/>
        <v>57.08</v>
      </c>
      <c r="AF56" s="282">
        <f t="shared" ca="1" si="15"/>
        <v>59.361999999999995</v>
      </c>
      <c r="AG56" s="282">
        <f t="shared" ca="1" si="15"/>
        <v>61.736999999999995</v>
      </c>
      <c r="AH56" s="282">
        <f t="shared" ca="1" si="15"/>
        <v>64.206000000000003</v>
      </c>
      <c r="AI56" s="282">
        <f t="shared" ca="1" si="15"/>
        <v>66.775000000000006</v>
      </c>
      <c r="AJ56" s="282" t="str">
        <f t="shared" ca="1" si="15"/>
        <v/>
      </c>
      <c r="AK56" s="282" t="str">
        <f t="shared" ca="1" si="15"/>
        <v/>
      </c>
    </row>
    <row r="57" spans="1:38" x14ac:dyDescent="0.3">
      <c r="A57" s="75" t="s">
        <v>74</v>
      </c>
      <c r="B57" s="75">
        <v>11</v>
      </c>
      <c r="C57" s="70" t="s">
        <v>577</v>
      </c>
      <c r="D57" s="75">
        <v>505</v>
      </c>
      <c r="E57" s="75" t="s">
        <v>17</v>
      </c>
      <c r="F57" s="73" t="s">
        <v>344</v>
      </c>
      <c r="G57" s="74">
        <f t="shared" ca="1" si="14"/>
        <v>105479</v>
      </c>
      <c r="H57" s="74">
        <f t="shared" ca="1" si="14"/>
        <v>109702</v>
      </c>
      <c r="I57" s="74">
        <f t="shared" ca="1" si="14"/>
        <v>114096</v>
      </c>
      <c r="J57" s="74">
        <f t="shared" ca="1" si="14"/>
        <v>118664</v>
      </c>
      <c r="K57" s="74">
        <f t="shared" ca="1" si="14"/>
        <v>123415</v>
      </c>
      <c r="L57" s="74">
        <f t="shared" ca="1" si="14"/>
        <v>0</v>
      </c>
      <c r="M57" s="74">
        <f t="shared" ca="1" si="14"/>
        <v>0</v>
      </c>
      <c r="N57" s="72"/>
      <c r="P57" s="187" t="str">
        <f t="shared" si="9"/>
        <v>04239C</v>
      </c>
      <c r="Q57" s="191" t="s">
        <v>600</v>
      </c>
      <c r="R57" s="188" t="str">
        <f t="shared" si="10"/>
        <v>Executive Manager of Arts</v>
      </c>
      <c r="S57" s="189" t="str">
        <f t="shared" si="11"/>
        <v>041</v>
      </c>
      <c r="T57" s="186" cm="1">
        <f t="array" aca="1" ref="T57" ca="1">ROUND(IF($Q57="Y",VLOOKUP($P57, INDIRECT($Q$2),T$6,0)*INDIRECT($P$1),VLOOKUP($P57, INDIRECT($Q$2),T$6,0)),IF($E57="E",0,3))</f>
        <v>105479</v>
      </c>
      <c r="U57" s="186" cm="1">
        <f t="array" aca="1" ref="U57" ca="1">ROUND(IF($Q57="Y",VLOOKUP($P57, INDIRECT($Q$2),U$6,0)*INDIRECT($P$1),VLOOKUP($P57, INDIRECT($Q$2),U$6,0)),IF($E57="E",0,3))</f>
        <v>109702</v>
      </c>
      <c r="V57" s="186" cm="1">
        <f t="array" aca="1" ref="V57" ca="1">ROUND(IF($Q57="Y",VLOOKUP($P57, INDIRECT($Q$2),V$6,0)*INDIRECT($P$1),VLOOKUP($P57, INDIRECT($Q$2),V$6,0)),IF($E57="E",0,3))</f>
        <v>114096</v>
      </c>
      <c r="W57" s="186" cm="1">
        <f t="array" aca="1" ref="W57" ca="1">ROUND(IF($Q57="Y",VLOOKUP($P57, INDIRECT($Q$2),W$6,0)*INDIRECT($P$1),VLOOKUP($P57, INDIRECT($Q$2),W$6,0)),IF($E57="E",0,3))</f>
        <v>118664</v>
      </c>
      <c r="X57" s="186" cm="1">
        <f t="array" aca="1" ref="X57" ca="1">ROUND(IF($Q57="Y",VLOOKUP($P57, INDIRECT($Q$2),X$6,0)*INDIRECT($P$1),VLOOKUP($P57, INDIRECT($Q$2),X$6,0)),IF($E57="E",0,3))</f>
        <v>123415</v>
      </c>
      <c r="Y57" s="186" cm="1">
        <f t="array" aca="1" ref="Y57" ca="1">ROUND(IF($Q57="Y",VLOOKUP($P57, INDIRECT($Q$2),Y$6,0)*INDIRECT($P$1),VLOOKUP($P57, INDIRECT($Q$2),Y$6,0)),IF($E57="E",0,3))</f>
        <v>0</v>
      </c>
      <c r="Z57" s="186" cm="1">
        <f t="array" aca="1" ref="Z57" ca="1">ROUND(IF($Q57="Y",VLOOKUP($P57, INDIRECT($Q$2),Z$6,0)*INDIRECT($P$1),VLOOKUP($P57, INDIRECT($Q$2),Z$6,0)),IF($E57="E",0,3))</f>
        <v>0</v>
      </c>
      <c r="AA57" s="186"/>
      <c r="AB57" s="282" t="str">
        <f t="shared" si="2"/>
        <v>04239C</v>
      </c>
      <c r="AC57" s="130" t="str">
        <f t="shared" si="12"/>
        <v>Executive Manager of Arts</v>
      </c>
      <c r="AD57" s="284" t="str">
        <f t="shared" si="13"/>
        <v>041</v>
      </c>
      <c r="AE57" s="282">
        <f t="shared" ca="1" si="15"/>
        <v>50.711999999999996</v>
      </c>
      <c r="AF57" s="282">
        <f t="shared" ca="1" si="15"/>
        <v>52.741999999999997</v>
      </c>
      <c r="AG57" s="282">
        <f t="shared" ca="1" si="15"/>
        <v>54.853999999999999</v>
      </c>
      <c r="AH57" s="282">
        <f t="shared" ca="1" si="15"/>
        <v>57.05</v>
      </c>
      <c r="AI57" s="282">
        <f t="shared" ca="1" si="15"/>
        <v>59.335000000000001</v>
      </c>
      <c r="AJ57" s="282" t="str">
        <f t="shared" ca="1" si="15"/>
        <v/>
      </c>
      <c r="AK57" s="282" t="str">
        <f t="shared" ca="1" si="15"/>
        <v/>
      </c>
    </row>
    <row r="58" spans="1:38" x14ac:dyDescent="0.3">
      <c r="A58" s="75" t="s">
        <v>77</v>
      </c>
      <c r="B58" s="75">
        <v>13</v>
      </c>
      <c r="C58" s="70" t="s">
        <v>76</v>
      </c>
      <c r="D58" s="75">
        <v>598</v>
      </c>
      <c r="E58" s="75" t="s">
        <v>17</v>
      </c>
      <c r="F58" s="73" t="s">
        <v>346</v>
      </c>
      <c r="G58" s="74">
        <f t="shared" ca="1" si="14"/>
        <v>118725</v>
      </c>
      <c r="H58" s="74">
        <f t="shared" ca="1" si="14"/>
        <v>123472</v>
      </c>
      <c r="I58" s="74">
        <f t="shared" ca="1" si="14"/>
        <v>128412</v>
      </c>
      <c r="J58" s="74">
        <f t="shared" ca="1" si="14"/>
        <v>133548</v>
      </c>
      <c r="K58" s="74">
        <f t="shared" ca="1" si="14"/>
        <v>138891</v>
      </c>
      <c r="L58" s="74">
        <f t="shared" ca="1" si="14"/>
        <v>0</v>
      </c>
      <c r="M58" s="74">
        <f t="shared" ca="1" si="14"/>
        <v>0</v>
      </c>
      <c r="N58" s="72"/>
      <c r="P58" s="187" t="str">
        <f t="shared" si="9"/>
        <v>04295C</v>
      </c>
      <c r="Q58" s="191" t="s">
        <v>600</v>
      </c>
      <c r="R58" s="188" t="str">
        <f t="shared" si="10"/>
        <v>Facility Manager</v>
      </c>
      <c r="S58" s="189" t="str">
        <f t="shared" si="11"/>
        <v>63</v>
      </c>
      <c r="T58" s="186" cm="1">
        <f t="array" aca="1" ref="T58" ca="1">ROUND(IF($Q58="Y",VLOOKUP($P58, INDIRECT($Q$2),T$6,0)*INDIRECT($P$1),VLOOKUP($P58, INDIRECT($Q$2),T$6,0)),IF($E58="E",0,3))</f>
        <v>118725</v>
      </c>
      <c r="U58" s="186" cm="1">
        <f t="array" aca="1" ref="U58" ca="1">ROUND(IF($Q58="Y",VLOOKUP($P58, INDIRECT($Q$2),U$6,0)*INDIRECT($P$1),VLOOKUP($P58, INDIRECT($Q$2),U$6,0)),IF($E58="E",0,3))</f>
        <v>123472</v>
      </c>
      <c r="V58" s="186" cm="1">
        <f t="array" aca="1" ref="V58" ca="1">ROUND(IF($Q58="Y",VLOOKUP($P58, INDIRECT($Q$2),V$6,0)*INDIRECT($P$1),VLOOKUP($P58, INDIRECT($Q$2),V$6,0)),IF($E58="E",0,3))</f>
        <v>128412</v>
      </c>
      <c r="W58" s="186" cm="1">
        <f t="array" aca="1" ref="W58" ca="1">ROUND(IF($Q58="Y",VLOOKUP($P58, INDIRECT($Q$2),W$6,0)*INDIRECT($P$1),VLOOKUP($P58, INDIRECT($Q$2),W$6,0)),IF($E58="E",0,3))</f>
        <v>133548</v>
      </c>
      <c r="X58" s="186" cm="1">
        <f t="array" aca="1" ref="X58" ca="1">ROUND(IF($Q58="Y",VLOOKUP($P58, INDIRECT($Q$2),X$6,0)*INDIRECT($P$1),VLOOKUP($P58, INDIRECT($Q$2),X$6,0)),IF($E58="E",0,3))</f>
        <v>138891</v>
      </c>
      <c r="Y58" s="186" cm="1">
        <f t="array" aca="1" ref="Y58" ca="1">ROUND(IF($Q58="Y",VLOOKUP($P58, INDIRECT($Q$2),Y$6,0)*INDIRECT($P$1),VLOOKUP($P58, INDIRECT($Q$2),Y$6,0)),IF($E58="E",0,3))</f>
        <v>0</v>
      </c>
      <c r="Z58" s="186" cm="1">
        <f t="array" aca="1" ref="Z58" ca="1">ROUND(IF($Q58="Y",VLOOKUP($P58, INDIRECT($Q$2),Z$6,0)*INDIRECT($P$1),VLOOKUP($P58, INDIRECT($Q$2),Z$6,0)),IF($E58="E",0,3))</f>
        <v>0</v>
      </c>
      <c r="AA58" s="186"/>
      <c r="AB58" s="282" t="str">
        <f t="shared" si="2"/>
        <v>04295C</v>
      </c>
      <c r="AC58" s="130" t="str">
        <f t="shared" si="12"/>
        <v>Facility Manager</v>
      </c>
      <c r="AD58" s="284" t="str">
        <f t="shared" si="13"/>
        <v>63</v>
      </c>
      <c r="AE58" s="282">
        <f t="shared" ca="1" si="15"/>
        <v>57.08</v>
      </c>
      <c r="AF58" s="282">
        <f t="shared" ca="1" si="15"/>
        <v>59.361999999999995</v>
      </c>
      <c r="AG58" s="282">
        <f t="shared" ca="1" si="15"/>
        <v>61.736999999999995</v>
      </c>
      <c r="AH58" s="282">
        <f t="shared" ca="1" si="15"/>
        <v>64.206000000000003</v>
      </c>
      <c r="AI58" s="282">
        <f t="shared" ca="1" si="15"/>
        <v>66.775000000000006</v>
      </c>
      <c r="AJ58" s="282" t="str">
        <f t="shared" ca="1" si="15"/>
        <v/>
      </c>
      <c r="AK58" s="282" t="str">
        <f t="shared" ca="1" si="15"/>
        <v/>
      </c>
    </row>
    <row r="59" spans="1:38" s="73" customFormat="1" x14ac:dyDescent="0.3">
      <c r="A59" s="75" t="s">
        <v>79</v>
      </c>
      <c r="B59" s="75">
        <v>4</v>
      </c>
      <c r="C59" s="70" t="s">
        <v>85</v>
      </c>
      <c r="D59" s="75">
        <v>208</v>
      </c>
      <c r="E59" s="75" t="s">
        <v>21</v>
      </c>
      <c r="F59" s="73" t="s">
        <v>347</v>
      </c>
      <c r="G59" s="74">
        <f t="shared" ca="1" si="14"/>
        <v>22.495000000000001</v>
      </c>
      <c r="H59" s="74">
        <f t="shared" ca="1" si="14"/>
        <v>23.312999999999999</v>
      </c>
      <c r="I59" s="74">
        <f t="shared" ca="1" si="14"/>
        <v>24.158000000000001</v>
      </c>
      <c r="J59" s="74">
        <f t="shared" ca="1" si="14"/>
        <v>0</v>
      </c>
      <c r="K59" s="74">
        <f t="shared" ca="1" si="14"/>
        <v>0</v>
      </c>
      <c r="L59" s="74">
        <f t="shared" ca="1" si="14"/>
        <v>0</v>
      </c>
      <c r="M59" s="74">
        <f t="shared" ca="1" si="14"/>
        <v>0</v>
      </c>
      <c r="N59" s="72"/>
      <c r="O59" s="71"/>
      <c r="P59" s="187" t="str">
        <f t="shared" si="9"/>
        <v>02230C</v>
      </c>
      <c r="Q59" s="191" t="s">
        <v>600</v>
      </c>
      <c r="R59" s="188" t="str">
        <f t="shared" si="10"/>
        <v xml:space="preserve">Guest Services Ambassador </v>
      </c>
      <c r="S59" s="189" t="str">
        <f t="shared" si="11"/>
        <v>110</v>
      </c>
      <c r="T59" s="186" cm="1">
        <f t="array" aca="1" ref="T59" ca="1">ROUND(IF($Q59="Y",VLOOKUP($P59, INDIRECT($Q$2),T$6,0)*INDIRECT($P$1),VLOOKUP($P59, INDIRECT($Q$2),T$6,0)),IF($E59="E",0,3))</f>
        <v>22.495000000000001</v>
      </c>
      <c r="U59" s="186" cm="1">
        <f t="array" aca="1" ref="U59" ca="1">ROUND(IF($Q59="Y",VLOOKUP($P59, INDIRECT($Q$2),U$6,0)*INDIRECT($P$1),VLOOKUP($P59, INDIRECT($Q$2),U$6,0)),IF($E59="E",0,3))</f>
        <v>23.312999999999999</v>
      </c>
      <c r="V59" s="186" cm="1">
        <f t="array" aca="1" ref="V59" ca="1">ROUND(IF($Q59="Y",VLOOKUP($P59, INDIRECT($Q$2),V$6,0)*INDIRECT($P$1),VLOOKUP($P59, INDIRECT($Q$2),V$6,0)),IF($E59="E",0,3))</f>
        <v>24.158000000000001</v>
      </c>
      <c r="W59" s="186" cm="1">
        <f t="array" aca="1" ref="W59" ca="1">ROUND(IF($Q59="Y",VLOOKUP($P59, INDIRECT($Q$2),W$6,0)*INDIRECT($P$1),VLOOKUP($P59, INDIRECT($Q$2),W$6,0)),IF($E59="E",0,3))</f>
        <v>0</v>
      </c>
      <c r="X59" s="186" cm="1">
        <f t="array" aca="1" ref="X59" ca="1">ROUND(IF($Q59="Y",VLOOKUP($P59, INDIRECT($Q$2),X$6,0)*INDIRECT($P$1),VLOOKUP($P59, INDIRECT($Q$2),X$6,0)),IF($E59="E",0,3))</f>
        <v>0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2"/>
        <v>02230C</v>
      </c>
      <c r="AC59" s="130" t="str">
        <f t="shared" si="12"/>
        <v xml:space="preserve">Guest Services Ambassador </v>
      </c>
      <c r="AD59" s="284" t="str">
        <f t="shared" si="13"/>
        <v>110</v>
      </c>
      <c r="AE59" s="282">
        <f t="shared" ca="1" si="15"/>
        <v>22.495000000000001</v>
      </c>
      <c r="AF59" s="282">
        <f t="shared" ca="1" si="15"/>
        <v>23.312999999999999</v>
      </c>
      <c r="AG59" s="282">
        <f t="shared" ca="1" si="15"/>
        <v>24.158000000000001</v>
      </c>
      <c r="AH59" s="282" t="str">
        <f t="shared" ca="1" si="15"/>
        <v/>
      </c>
      <c r="AI59" s="282" t="str">
        <f t="shared" ca="1" si="15"/>
        <v/>
      </c>
      <c r="AJ59" s="282" t="str">
        <f t="shared" ca="1" si="15"/>
        <v/>
      </c>
      <c r="AK59" s="282" t="str">
        <f t="shared" ca="1" si="15"/>
        <v/>
      </c>
      <c r="AL59" s="129"/>
    </row>
    <row r="60" spans="1:38" x14ac:dyDescent="0.3">
      <c r="A60" s="75" t="s">
        <v>668</v>
      </c>
      <c r="B60" s="75">
        <v>10</v>
      </c>
      <c r="C60" s="70" t="s">
        <v>70</v>
      </c>
      <c r="D60" s="75">
        <v>478</v>
      </c>
      <c r="E60" s="75" t="s">
        <v>17</v>
      </c>
      <c r="F60" s="73" t="s">
        <v>669</v>
      </c>
      <c r="G60" s="74">
        <f t="shared" ca="1" si="14"/>
        <v>88597</v>
      </c>
      <c r="H60" s="74">
        <f t="shared" ca="1" si="14"/>
        <v>93007</v>
      </c>
      <c r="I60" s="74">
        <f t="shared" ca="1" si="14"/>
        <v>97670</v>
      </c>
      <c r="J60" s="74">
        <f t="shared" ca="1" si="14"/>
        <v>103985</v>
      </c>
      <c r="K60" s="74">
        <f t="shared" ca="1" si="14"/>
        <v>106894</v>
      </c>
      <c r="L60" s="74">
        <f t="shared" ca="1" si="14"/>
        <v>109891</v>
      </c>
      <c r="M60" s="74">
        <f t="shared" ca="1" si="14"/>
        <v>113023</v>
      </c>
      <c r="N60" s="60"/>
      <c r="O60" s="73"/>
      <c r="P60" s="187" t="str">
        <f t="shared" si="9"/>
        <v>52991C</v>
      </c>
      <c r="Q60" s="191" t="s">
        <v>600</v>
      </c>
      <c r="R60" s="188" t="str">
        <f t="shared" si="10"/>
        <v>Health Equity Manager</v>
      </c>
      <c r="S60" s="189" t="str">
        <f t="shared" si="11"/>
        <v>34M</v>
      </c>
      <c r="T60" s="186" cm="1">
        <f t="array" aca="1" ref="T60" ca="1">ROUND(IF($Q60="Y",VLOOKUP($P60, INDIRECT($Q$2),T$6,0)*INDIRECT($P$1),VLOOKUP($P60, INDIRECT($Q$2),T$6,0)),IF($E60="E",0,3))</f>
        <v>88597</v>
      </c>
      <c r="U60" s="186" cm="1">
        <f t="array" aca="1" ref="U60" ca="1">ROUND(IF($Q60="Y",VLOOKUP($P60, INDIRECT($Q$2),U$6,0)*INDIRECT($P$1),VLOOKUP($P60, INDIRECT($Q$2),U$6,0)),IF($E60="E",0,3))</f>
        <v>93007</v>
      </c>
      <c r="V60" s="186" cm="1">
        <f t="array" aca="1" ref="V60" ca="1">ROUND(IF($Q60="Y",VLOOKUP($P60, INDIRECT($Q$2),V$6,0)*INDIRECT($P$1),VLOOKUP($P60, INDIRECT($Q$2),V$6,0)),IF($E60="E",0,3))</f>
        <v>97670</v>
      </c>
      <c r="W60" s="186" cm="1">
        <f t="array" aca="1" ref="W60" ca="1">ROUND(IF($Q60="Y",VLOOKUP($P60, INDIRECT($Q$2),W$6,0)*INDIRECT($P$1),VLOOKUP($P60, INDIRECT($Q$2),W$6,0)),IF($E60="E",0,3))</f>
        <v>103985</v>
      </c>
      <c r="X60" s="186" cm="1">
        <f t="array" aca="1" ref="X60" ca="1">ROUND(IF($Q60="Y",VLOOKUP($P60, INDIRECT($Q$2),X$6,0)*INDIRECT($P$1),VLOOKUP($P60, INDIRECT($Q$2),X$6,0)),IF($E60="E",0,3))</f>
        <v>106894</v>
      </c>
      <c r="Y60" s="186" cm="1">
        <f t="array" aca="1" ref="Y60" ca="1">ROUND(IF($Q60="Y",VLOOKUP($P60, INDIRECT($Q$2),Y$6,0)*INDIRECT($P$1),VLOOKUP($P60, INDIRECT($Q$2),Y$6,0)),IF($E60="E",0,3))</f>
        <v>109891</v>
      </c>
      <c r="Z60" s="186" cm="1">
        <f t="array" aca="1" ref="Z60" ca="1">ROUND(IF($Q60="Y",VLOOKUP($P60, INDIRECT($Q$2),Z$6,0)*INDIRECT($P$1),VLOOKUP($P60, INDIRECT($Q$2),Z$6,0)),IF($E60="E",0,3))</f>
        <v>113023</v>
      </c>
      <c r="AA60" s="186"/>
      <c r="AB60" s="282" t="str">
        <f t="shared" si="2"/>
        <v>52991C</v>
      </c>
      <c r="AC60" s="130" t="str">
        <f t="shared" si="12"/>
        <v>Health Equity Manager</v>
      </c>
      <c r="AD60" s="284" t="str">
        <f t="shared" si="13"/>
        <v>34M</v>
      </c>
      <c r="AE60" s="282">
        <f t="shared" ca="1" si="15"/>
        <v>42.594999999999999</v>
      </c>
      <c r="AF60" s="282">
        <f t="shared" ca="1" si="15"/>
        <v>44.714999999999996</v>
      </c>
      <c r="AG60" s="282">
        <f t="shared" ca="1" si="15"/>
        <v>46.957000000000001</v>
      </c>
      <c r="AH60" s="282">
        <f t="shared" ca="1" si="15"/>
        <v>49.992999999999995</v>
      </c>
      <c r="AI60" s="282">
        <f t="shared" ca="1" si="15"/>
        <v>51.391999999999996</v>
      </c>
      <c r="AJ60" s="282">
        <f t="shared" ca="1" si="15"/>
        <v>52.832999999999998</v>
      </c>
      <c r="AK60" s="282">
        <f t="shared" ca="1" si="15"/>
        <v>54.338000000000001</v>
      </c>
    </row>
    <row r="61" spans="1:38" x14ac:dyDescent="0.3">
      <c r="A61" s="75" t="s">
        <v>548</v>
      </c>
      <c r="B61" s="75">
        <v>10</v>
      </c>
      <c r="C61" s="70" t="s">
        <v>571</v>
      </c>
      <c r="D61" s="75">
        <v>458</v>
      </c>
      <c r="E61" s="75" t="s">
        <v>17</v>
      </c>
      <c r="F61" s="73" t="s">
        <v>547</v>
      </c>
      <c r="G61" s="74">
        <f t="shared" ca="1" si="14"/>
        <v>96549</v>
      </c>
      <c r="H61" s="74">
        <f t="shared" ca="1" si="14"/>
        <v>100416</v>
      </c>
      <c r="I61" s="74">
        <f t="shared" ca="1" si="14"/>
        <v>104438</v>
      </c>
      <c r="J61" s="74">
        <f t="shared" ca="1" si="14"/>
        <v>108617</v>
      </c>
      <c r="K61" s="74">
        <f t="shared" ca="1" si="14"/>
        <v>112968</v>
      </c>
      <c r="L61" s="74">
        <f t="shared" ca="1" si="14"/>
        <v>0</v>
      </c>
      <c r="M61" s="74">
        <f t="shared" ca="1" si="14"/>
        <v>0</v>
      </c>
      <c r="N61" s="72"/>
      <c r="P61" s="187" t="str">
        <f t="shared" si="9"/>
        <v>52946C</v>
      </c>
      <c r="Q61" s="191" t="s">
        <v>600</v>
      </c>
      <c r="R61" s="188" t="str">
        <f t="shared" si="10"/>
        <v>Health Program Coordinator</v>
      </c>
      <c r="S61" s="189" t="str">
        <f t="shared" si="11"/>
        <v>065</v>
      </c>
      <c r="T61" s="186" cm="1">
        <f t="array" aca="1" ref="T61" ca="1">ROUND(IF($Q61="Y",VLOOKUP($P61, INDIRECT($Q$2),T$6,0)*INDIRECT($P$1),VLOOKUP($P61, INDIRECT($Q$2),T$6,0)),IF($E61="E",0,3))</f>
        <v>96549</v>
      </c>
      <c r="U61" s="186" cm="1">
        <f t="array" aca="1" ref="U61" ca="1">ROUND(IF($Q61="Y",VLOOKUP($P61, INDIRECT($Q$2),U$6,0)*INDIRECT($P$1),VLOOKUP($P61, INDIRECT($Q$2),U$6,0)),IF($E61="E",0,3))</f>
        <v>100416</v>
      </c>
      <c r="V61" s="186" cm="1">
        <f t="array" aca="1" ref="V61" ca="1">ROUND(IF($Q61="Y",VLOOKUP($P61, INDIRECT($Q$2),V$6,0)*INDIRECT($P$1),VLOOKUP($P61, INDIRECT($Q$2),V$6,0)),IF($E61="E",0,3))</f>
        <v>104438</v>
      </c>
      <c r="W61" s="186" cm="1">
        <f t="array" aca="1" ref="W61" ca="1">ROUND(IF($Q61="Y",VLOOKUP($P61, INDIRECT($Q$2),W$6,0)*INDIRECT($P$1),VLOOKUP($P61, INDIRECT($Q$2),W$6,0)),IF($E61="E",0,3))</f>
        <v>108617</v>
      </c>
      <c r="X61" s="186" cm="1">
        <f t="array" aca="1" ref="X61" ca="1">ROUND(IF($Q61="Y",VLOOKUP($P61, INDIRECT($Q$2),X$6,0)*INDIRECT($P$1),VLOOKUP($P61, INDIRECT($Q$2),X$6,0)),IF($E61="E",0,3))</f>
        <v>112968</v>
      </c>
      <c r="Y61" s="186" cm="1">
        <f t="array" aca="1" ref="Y61" ca="1">ROUND(IF($Q61="Y",VLOOKUP($P61, INDIRECT($Q$2),Y$6,0)*INDIRECT($P$1),VLOOKUP($P61, INDIRECT($Q$2),Y$6,0)),IF($E61="E",0,3))</f>
        <v>0</v>
      </c>
      <c r="Z61" s="186" cm="1">
        <f t="array" aca="1" ref="Z61" ca="1">ROUND(IF($Q61="Y",VLOOKUP($P61, INDIRECT($Q$2),Z$6,0)*INDIRECT($P$1),VLOOKUP($P61, INDIRECT($Q$2),Z$6,0)),IF($E61="E",0,3))</f>
        <v>0</v>
      </c>
      <c r="AA61" s="186"/>
      <c r="AB61" s="282" t="str">
        <f t="shared" si="2"/>
        <v>52946C</v>
      </c>
      <c r="AC61" s="130" t="str">
        <f t="shared" si="12"/>
        <v>Health Program Coordinator</v>
      </c>
      <c r="AD61" s="284" t="str">
        <f t="shared" si="13"/>
        <v>065</v>
      </c>
      <c r="AE61" s="282">
        <f t="shared" ca="1" si="15"/>
        <v>46.417999999999999</v>
      </c>
      <c r="AF61" s="282">
        <f t="shared" ca="1" si="15"/>
        <v>48.277000000000001</v>
      </c>
      <c r="AG61" s="282">
        <f t="shared" ca="1" si="15"/>
        <v>50.210999999999999</v>
      </c>
      <c r="AH61" s="282">
        <f t="shared" ca="1" si="15"/>
        <v>52.22</v>
      </c>
      <c r="AI61" s="282">
        <f t="shared" ca="1" si="15"/>
        <v>54.311999999999998</v>
      </c>
      <c r="AJ61" s="282" t="str">
        <f t="shared" ca="1" si="15"/>
        <v/>
      </c>
      <c r="AK61" s="282" t="str">
        <f t="shared" ca="1" si="15"/>
        <v/>
      </c>
    </row>
    <row r="62" spans="1:38" x14ac:dyDescent="0.3">
      <c r="A62" s="75" t="s">
        <v>80</v>
      </c>
      <c r="B62" s="75">
        <v>10</v>
      </c>
      <c r="C62" s="70" t="s">
        <v>70</v>
      </c>
      <c r="D62" s="75">
        <v>465</v>
      </c>
      <c r="E62" s="75" t="s">
        <v>17</v>
      </c>
      <c r="F62" s="73" t="s">
        <v>348</v>
      </c>
      <c r="G62" s="74">
        <f t="shared" ca="1" si="14"/>
        <v>88597</v>
      </c>
      <c r="H62" s="74">
        <f t="shared" ca="1" si="14"/>
        <v>93007</v>
      </c>
      <c r="I62" s="74">
        <f t="shared" ca="1" si="14"/>
        <v>97670</v>
      </c>
      <c r="J62" s="74">
        <f t="shared" ca="1" si="14"/>
        <v>103985</v>
      </c>
      <c r="K62" s="74">
        <f t="shared" ca="1" si="14"/>
        <v>106894</v>
      </c>
      <c r="L62" s="74">
        <f t="shared" ca="1" si="14"/>
        <v>109891</v>
      </c>
      <c r="M62" s="74">
        <f t="shared" ca="1" si="14"/>
        <v>113023</v>
      </c>
      <c r="N62" s="72"/>
      <c r="P62" s="187" t="str">
        <f t="shared" si="9"/>
        <v>05403C</v>
      </c>
      <c r="Q62" s="191" t="s">
        <v>600</v>
      </c>
      <c r="R62" s="188" t="str">
        <f t="shared" si="10"/>
        <v xml:space="preserve">Health Program Manager </v>
      </c>
      <c r="S62" s="189" t="str">
        <f t="shared" si="11"/>
        <v>34M</v>
      </c>
      <c r="T62" s="186" cm="1">
        <f t="array" aca="1" ref="T62" ca="1">ROUND(IF($Q62="Y",VLOOKUP($P62, INDIRECT($Q$2),T$6,0)*INDIRECT($P$1),VLOOKUP($P62, INDIRECT($Q$2),T$6,0)),IF($E62="E",0,3))</f>
        <v>88597</v>
      </c>
      <c r="U62" s="186" cm="1">
        <f t="array" aca="1" ref="U62" ca="1">ROUND(IF($Q62="Y",VLOOKUP($P62, INDIRECT($Q$2),U$6,0)*INDIRECT($P$1),VLOOKUP($P62, INDIRECT($Q$2),U$6,0)),IF($E62="E",0,3))</f>
        <v>93007</v>
      </c>
      <c r="V62" s="186" cm="1">
        <f t="array" aca="1" ref="V62" ca="1">ROUND(IF($Q62="Y",VLOOKUP($P62, INDIRECT($Q$2),V$6,0)*INDIRECT($P$1),VLOOKUP($P62, INDIRECT($Q$2),V$6,0)),IF($E62="E",0,3))</f>
        <v>97670</v>
      </c>
      <c r="W62" s="186" cm="1">
        <f t="array" aca="1" ref="W62" ca="1">ROUND(IF($Q62="Y",VLOOKUP($P62, INDIRECT($Q$2),W$6,0)*INDIRECT($P$1),VLOOKUP($P62, INDIRECT($Q$2),W$6,0)),IF($E62="E",0,3))</f>
        <v>103985</v>
      </c>
      <c r="X62" s="186" cm="1">
        <f t="array" aca="1" ref="X62" ca="1">ROUND(IF($Q62="Y",VLOOKUP($P62, INDIRECT($Q$2),X$6,0)*INDIRECT($P$1),VLOOKUP($P62, INDIRECT($Q$2),X$6,0)),IF($E62="E",0,3))</f>
        <v>106894</v>
      </c>
      <c r="Y62" s="186" cm="1">
        <f t="array" aca="1" ref="Y62" ca="1">ROUND(IF($Q62="Y",VLOOKUP($P62, INDIRECT($Q$2),Y$6,0)*INDIRECT($P$1),VLOOKUP($P62, INDIRECT($Q$2),Y$6,0)),IF($E62="E",0,3))</f>
        <v>109891</v>
      </c>
      <c r="Z62" s="186" cm="1">
        <f t="array" aca="1" ref="Z62" ca="1">ROUND(IF($Q62="Y",VLOOKUP($P62, INDIRECT($Q$2),Z$6,0)*INDIRECT($P$1),VLOOKUP($P62, INDIRECT($Q$2),Z$6,0)),IF($E62="E",0,3))</f>
        <v>113023</v>
      </c>
      <c r="AA62" s="186"/>
      <c r="AB62" s="282" t="str">
        <f t="shared" si="2"/>
        <v>05403C</v>
      </c>
      <c r="AC62" s="130" t="str">
        <f t="shared" si="12"/>
        <v xml:space="preserve">Health Program Manager </v>
      </c>
      <c r="AD62" s="284" t="str">
        <f t="shared" si="13"/>
        <v>34M</v>
      </c>
      <c r="AE62" s="282">
        <f t="shared" ca="1" si="15"/>
        <v>42.594999999999999</v>
      </c>
      <c r="AF62" s="282">
        <f t="shared" ca="1" si="15"/>
        <v>44.714999999999996</v>
      </c>
      <c r="AG62" s="282">
        <f t="shared" ca="1" si="15"/>
        <v>46.957000000000001</v>
      </c>
      <c r="AH62" s="282">
        <f t="shared" ca="1" si="15"/>
        <v>49.992999999999995</v>
      </c>
      <c r="AI62" s="282">
        <f t="shared" ca="1" si="15"/>
        <v>51.391999999999996</v>
      </c>
      <c r="AJ62" s="282">
        <f t="shared" ca="1" si="15"/>
        <v>52.832999999999998</v>
      </c>
      <c r="AK62" s="282">
        <f t="shared" ca="1" si="15"/>
        <v>54.338000000000001</v>
      </c>
    </row>
    <row r="63" spans="1:38" x14ac:dyDescent="0.3">
      <c r="A63" s="75" t="s">
        <v>84</v>
      </c>
      <c r="B63" s="75">
        <v>7</v>
      </c>
      <c r="C63" s="70" t="s">
        <v>578</v>
      </c>
      <c r="D63" s="75">
        <v>323</v>
      </c>
      <c r="E63" s="75" t="s">
        <v>21</v>
      </c>
      <c r="F63" s="73" t="s">
        <v>551</v>
      </c>
      <c r="G63" s="74">
        <f t="shared" ca="1" si="14"/>
        <v>36.588999999999999</v>
      </c>
      <c r="H63" s="74">
        <f t="shared" ca="1" si="14"/>
        <v>38.055</v>
      </c>
      <c r="I63" s="74">
        <f t="shared" ca="1" si="14"/>
        <v>39.576999999999998</v>
      </c>
      <c r="J63" s="74">
        <f t="shared" ca="1" si="14"/>
        <v>41.162999999999997</v>
      </c>
      <c r="K63" s="74">
        <f t="shared" ca="1" si="14"/>
        <v>42.81</v>
      </c>
      <c r="L63" s="74">
        <f t="shared" ca="1" si="14"/>
        <v>0</v>
      </c>
      <c r="M63" s="74">
        <f t="shared" ca="1" si="14"/>
        <v>0</v>
      </c>
      <c r="N63" s="72"/>
      <c r="P63" s="187" t="str">
        <f t="shared" si="9"/>
        <v>05416C</v>
      </c>
      <c r="Q63" s="191" t="s">
        <v>600</v>
      </c>
      <c r="R63" s="188" t="str">
        <f t="shared" si="10"/>
        <v>HR Associate Representative</v>
      </c>
      <c r="S63" s="189" t="str">
        <f t="shared" si="11"/>
        <v>059</v>
      </c>
      <c r="T63" s="186" cm="1">
        <f t="array" aca="1" ref="T63" ca="1">ROUND(IF($Q63="Y",VLOOKUP($P63, INDIRECT($Q$2),T$6,0)*INDIRECT($P$1),VLOOKUP($P63, INDIRECT($Q$2),T$6,0)),IF($E63="E",0,3))</f>
        <v>36.588999999999999</v>
      </c>
      <c r="U63" s="186" cm="1">
        <f t="array" aca="1" ref="U63" ca="1">ROUND(IF($Q63="Y",VLOOKUP($P63, INDIRECT($Q$2),U$6,0)*INDIRECT($P$1),VLOOKUP($P63, INDIRECT($Q$2),U$6,0)),IF($E63="E",0,3))</f>
        <v>38.055</v>
      </c>
      <c r="V63" s="186" cm="1">
        <f t="array" aca="1" ref="V63" ca="1">ROUND(IF($Q63="Y",VLOOKUP($P63, INDIRECT($Q$2),V$6,0)*INDIRECT($P$1),VLOOKUP($P63, INDIRECT($Q$2),V$6,0)),IF($E63="E",0,3))</f>
        <v>39.576999999999998</v>
      </c>
      <c r="W63" s="186" cm="1">
        <f t="array" aca="1" ref="W63" ca="1">ROUND(IF($Q63="Y",VLOOKUP($P63, INDIRECT($Q$2),W$6,0)*INDIRECT($P$1),VLOOKUP($P63, INDIRECT($Q$2),W$6,0)),IF($E63="E",0,3))</f>
        <v>41.162999999999997</v>
      </c>
      <c r="X63" s="186" cm="1">
        <f t="array" aca="1" ref="X63" ca="1">ROUND(IF($Q63="Y",VLOOKUP($P63, INDIRECT($Q$2),X$6,0)*INDIRECT($P$1),VLOOKUP($P63, INDIRECT($Q$2),X$6,0)),IF($E63="E",0,3))</f>
        <v>42.81</v>
      </c>
      <c r="Y63" s="186" cm="1">
        <f t="array" aca="1" ref="Y63" ca="1">ROUND(IF($Q63="Y",VLOOKUP($P63, INDIRECT($Q$2),Y$6,0)*INDIRECT($P$1),VLOOKUP($P63, INDIRECT($Q$2),Y$6,0)),IF($E63="E",0,3))</f>
        <v>0</v>
      </c>
      <c r="Z63" s="186" cm="1">
        <f t="array" aca="1" ref="Z63" ca="1">ROUND(IF($Q63="Y",VLOOKUP($P63, INDIRECT($Q$2),Z$6,0)*INDIRECT($P$1),VLOOKUP($P63, INDIRECT($Q$2),Z$6,0)),IF($E63="E",0,3))</f>
        <v>0</v>
      </c>
      <c r="AA63" s="186"/>
      <c r="AB63" s="282" t="str">
        <f t="shared" si="2"/>
        <v>05416C</v>
      </c>
      <c r="AC63" s="130" t="str">
        <f t="shared" si="12"/>
        <v>HR Associate Representative</v>
      </c>
      <c r="AD63" s="284" t="str">
        <f t="shared" si="13"/>
        <v>059</v>
      </c>
      <c r="AE63" s="282">
        <f t="shared" ca="1" si="15"/>
        <v>36.588999999999999</v>
      </c>
      <c r="AF63" s="282">
        <f t="shared" ca="1" si="15"/>
        <v>38.055</v>
      </c>
      <c r="AG63" s="282">
        <f t="shared" ca="1" si="15"/>
        <v>39.576999999999998</v>
      </c>
      <c r="AH63" s="282">
        <f t="shared" ca="1" si="15"/>
        <v>41.162999999999997</v>
      </c>
      <c r="AI63" s="282">
        <f t="shared" ca="1" si="15"/>
        <v>42.81</v>
      </c>
      <c r="AJ63" s="282" t="str">
        <f t="shared" ca="1" si="15"/>
        <v/>
      </c>
      <c r="AK63" s="282" t="str">
        <f t="shared" ca="1" si="15"/>
        <v/>
      </c>
    </row>
    <row r="64" spans="1:38" x14ac:dyDescent="0.3">
      <c r="A64" s="75" t="s">
        <v>86</v>
      </c>
      <c r="B64" s="75">
        <v>4</v>
      </c>
      <c r="C64" s="70" t="s">
        <v>933</v>
      </c>
      <c r="D64" s="75">
        <v>208</v>
      </c>
      <c r="E64" s="75" t="s">
        <v>21</v>
      </c>
      <c r="F64" s="73" t="s">
        <v>87</v>
      </c>
      <c r="G64" s="74">
        <f t="shared" ca="1" si="14"/>
        <v>24.295000000000002</v>
      </c>
      <c r="H64" s="74">
        <f t="shared" ca="1" si="14"/>
        <v>25.178000000000001</v>
      </c>
      <c r="I64" s="74">
        <f t="shared" ca="1" si="14"/>
        <v>26.091999999999999</v>
      </c>
      <c r="J64" s="74">
        <f t="shared" ca="1" si="14"/>
        <v>0</v>
      </c>
      <c r="K64" s="74">
        <f t="shared" ca="1" si="14"/>
        <v>0</v>
      </c>
      <c r="L64" s="74">
        <f t="shared" ca="1" si="14"/>
        <v>0</v>
      </c>
      <c r="M64" s="74">
        <f t="shared" ca="1" si="14"/>
        <v>0</v>
      </c>
      <c r="N64" s="72"/>
      <c r="P64" s="187" t="str">
        <f t="shared" si="9"/>
        <v>52908C</v>
      </c>
      <c r="Q64" s="191" t="s">
        <v>600</v>
      </c>
      <c r="R64" s="188" t="str">
        <f t="shared" si="10"/>
        <v>HR Associate Trainee</v>
      </c>
      <c r="S64" s="189" t="str">
        <f t="shared" si="11"/>
        <v>134</v>
      </c>
      <c r="T64" s="186" cm="1">
        <f t="array" aca="1" ref="T64" ca="1">ROUND(IF($Q64="Y",VLOOKUP($P64, INDIRECT($Q$2),T$6,0)*INDIRECT($P$1),VLOOKUP($P64, INDIRECT($Q$2),T$6,0)),IF($E64="E",0,3))</f>
        <v>24.295000000000002</v>
      </c>
      <c r="U64" s="186" cm="1">
        <f t="array" aca="1" ref="U64" ca="1">ROUND(IF($Q64="Y",VLOOKUP($P64, INDIRECT($Q$2),U$6,0)*INDIRECT($P$1),VLOOKUP($P64, INDIRECT($Q$2),U$6,0)),IF($E64="E",0,3))</f>
        <v>25.178000000000001</v>
      </c>
      <c r="V64" s="186" cm="1">
        <f t="array" aca="1" ref="V64" ca="1">ROUND(IF($Q64="Y",VLOOKUP($P64, INDIRECT($Q$2),V$6,0)*INDIRECT($P$1),VLOOKUP($P64, INDIRECT($Q$2),V$6,0)),IF($E64="E",0,3))</f>
        <v>26.091999999999999</v>
      </c>
      <c r="W64" s="186" cm="1">
        <f t="array" aca="1" ref="W64" ca="1">ROUND(IF($Q64="Y",VLOOKUP($P64, INDIRECT($Q$2),W$6,0)*INDIRECT($P$1),VLOOKUP($P64, INDIRECT($Q$2),W$6,0)),IF($E64="E",0,3))</f>
        <v>0</v>
      </c>
      <c r="X64" s="186" cm="1">
        <f t="array" aca="1" ref="X64" ca="1">ROUND(IF($Q64="Y",VLOOKUP($P64, INDIRECT($Q$2),X$6,0)*INDIRECT($P$1),VLOOKUP($P64, INDIRECT($Q$2),X$6,0)),IF($E64="E",0,3))</f>
        <v>0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2"/>
        <v>52908C</v>
      </c>
      <c r="AC64" s="130" t="str">
        <f t="shared" si="12"/>
        <v>HR Associate Trainee</v>
      </c>
      <c r="AD64" s="284" t="str">
        <f t="shared" si="13"/>
        <v>134</v>
      </c>
      <c r="AE64" s="282">
        <f t="shared" ca="1" si="15"/>
        <v>24.295000000000002</v>
      </c>
      <c r="AF64" s="282">
        <f t="shared" ca="1" si="15"/>
        <v>25.178000000000001</v>
      </c>
      <c r="AG64" s="282">
        <f t="shared" ca="1" si="15"/>
        <v>26.091999999999999</v>
      </c>
      <c r="AH64" s="282" t="str">
        <f t="shared" ca="1" si="15"/>
        <v/>
      </c>
      <c r="AI64" s="282" t="str">
        <f t="shared" ca="1" si="15"/>
        <v/>
      </c>
      <c r="AJ64" s="282" t="str">
        <f t="shared" ca="1" si="15"/>
        <v/>
      </c>
      <c r="AK64" s="282" t="str">
        <f t="shared" ca="1" si="15"/>
        <v/>
      </c>
    </row>
    <row r="65" spans="1:37" x14ac:dyDescent="0.3">
      <c r="A65" s="75" t="s">
        <v>843</v>
      </c>
      <c r="B65" s="75">
        <v>11</v>
      </c>
      <c r="C65" s="70" t="s">
        <v>932</v>
      </c>
      <c r="D65" s="75">
        <v>510</v>
      </c>
      <c r="E65" s="75" t="s">
        <v>17</v>
      </c>
      <c r="F65" s="73" t="s">
        <v>842</v>
      </c>
      <c r="G65" s="74">
        <f t="shared" ca="1" si="14"/>
        <v>113936</v>
      </c>
      <c r="H65" s="74">
        <f t="shared" ca="1" si="14"/>
        <v>118490</v>
      </c>
      <c r="I65" s="74">
        <f t="shared" ca="1" si="14"/>
        <v>123233</v>
      </c>
      <c r="J65" s="74">
        <f t="shared" ca="1" si="14"/>
        <v>128161</v>
      </c>
      <c r="K65" s="74">
        <f t="shared" ca="1" si="14"/>
        <v>133288</v>
      </c>
      <c r="L65" s="74">
        <f t="shared" ca="1" si="14"/>
        <v>0</v>
      </c>
      <c r="M65" s="74">
        <f t="shared" ca="1" si="14"/>
        <v>0</v>
      </c>
      <c r="N65" s="72"/>
      <c r="P65" s="187" t="str">
        <f t="shared" si="9"/>
        <v>53015C</v>
      </c>
      <c r="Q65" s="191" t="s">
        <v>600</v>
      </c>
      <c r="R65" s="188" t="str">
        <f t="shared" si="10"/>
        <v>HR Benefits Manager</v>
      </c>
      <c r="S65" s="189" t="str">
        <f t="shared" si="11"/>
        <v>133</v>
      </c>
      <c r="T65" s="186" cm="1">
        <f t="array" aca="1" ref="T65" ca="1">ROUND(IF($Q65="Y",VLOOKUP($P65, INDIRECT($Q$2),T$6,0)*INDIRECT($P$1),VLOOKUP($P65, INDIRECT($Q$2),T$6,0)),IF($E65="E",0,3))</f>
        <v>113936</v>
      </c>
      <c r="U65" s="186" cm="1">
        <f t="array" aca="1" ref="U65" ca="1">ROUND(IF($Q65="Y",VLOOKUP($P65, INDIRECT($Q$2),U$6,0)*INDIRECT($P$1),VLOOKUP($P65, INDIRECT($Q$2),U$6,0)),IF($E65="E",0,3))</f>
        <v>118490</v>
      </c>
      <c r="V65" s="186" cm="1">
        <f t="array" aca="1" ref="V65" ca="1">ROUND(IF($Q65="Y",VLOOKUP($P65, INDIRECT($Q$2),V$6,0)*INDIRECT($P$1),VLOOKUP($P65, INDIRECT($Q$2),V$6,0)),IF($E65="E",0,3))</f>
        <v>123233</v>
      </c>
      <c r="W65" s="186" cm="1">
        <f t="array" aca="1" ref="W65" ca="1">ROUND(IF($Q65="Y",VLOOKUP($P65, INDIRECT($Q$2),W$6,0)*INDIRECT($P$1),VLOOKUP($P65, INDIRECT($Q$2),W$6,0)),IF($E65="E",0,3))</f>
        <v>128161</v>
      </c>
      <c r="X65" s="186" cm="1">
        <f t="array" aca="1" ref="X65" ca="1">ROUND(IF($Q65="Y",VLOOKUP($P65, INDIRECT($Q$2),X$6,0)*INDIRECT($P$1),VLOOKUP($P65, INDIRECT($Q$2),X$6,0)),IF($E65="E",0,3))</f>
        <v>133288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2"/>
        <v>53015C</v>
      </c>
      <c r="AC65" s="130" t="str">
        <f t="shared" si="12"/>
        <v>HR Benefits Manager</v>
      </c>
      <c r="AD65" s="284" t="str">
        <f t="shared" si="13"/>
        <v>133</v>
      </c>
      <c r="AE65" s="282">
        <f t="shared" ca="1" si="15"/>
        <v>54.777000000000001</v>
      </c>
      <c r="AF65" s="282">
        <f t="shared" ca="1" si="15"/>
        <v>56.966999999999999</v>
      </c>
      <c r="AG65" s="282">
        <f t="shared" ca="1" si="15"/>
        <v>59.247</v>
      </c>
      <c r="AH65" s="282">
        <f t="shared" ca="1" si="15"/>
        <v>61.616</v>
      </c>
      <c r="AI65" s="282">
        <f t="shared" ca="1" si="15"/>
        <v>64.081000000000003</v>
      </c>
      <c r="AJ65" s="282" t="str">
        <f t="shared" ca="1" si="15"/>
        <v/>
      </c>
      <c r="AK65" s="282" t="str">
        <f t="shared" ca="1" si="15"/>
        <v/>
      </c>
    </row>
    <row r="66" spans="1:37" x14ac:dyDescent="0.3">
      <c r="A66" s="75" t="s">
        <v>515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864</v>
      </c>
      <c r="G66" s="74">
        <f t="shared" ca="1" si="14"/>
        <v>37.121000000000002</v>
      </c>
      <c r="H66" s="74">
        <f t="shared" ca="1" si="14"/>
        <v>39.075000000000003</v>
      </c>
      <c r="I66" s="74">
        <f t="shared" ca="1" si="14"/>
        <v>40.168999999999997</v>
      </c>
      <c r="J66" s="74">
        <f t="shared" ca="1" si="14"/>
        <v>41.292999999999999</v>
      </c>
      <c r="K66" s="74">
        <f t="shared" ca="1" si="14"/>
        <v>42.945</v>
      </c>
      <c r="L66" s="74">
        <f t="shared" ca="1" si="14"/>
        <v>0</v>
      </c>
      <c r="M66" s="74">
        <f t="shared" ca="1" si="14"/>
        <v>0</v>
      </c>
      <c r="N66" s="72"/>
      <c r="P66" s="187" t="str">
        <f t="shared" si="9"/>
        <v>52952C</v>
      </c>
      <c r="Q66" s="191" t="s">
        <v>600</v>
      </c>
      <c r="R66" s="188" t="str">
        <f t="shared" si="10"/>
        <v>HR Benefits Specialist</v>
      </c>
      <c r="S66" s="189" t="str">
        <f t="shared" si="11"/>
        <v>108</v>
      </c>
      <c r="T66" s="186" cm="1">
        <f t="array" aca="1" ref="T66" ca="1">ROUND(IF($Q66="Y",VLOOKUP($P66, INDIRECT($Q$2),T$6,0)*INDIRECT($P$1),VLOOKUP($P66, INDIRECT($Q$2),T$6,0)),IF($E66="E",0,3))</f>
        <v>37.121000000000002</v>
      </c>
      <c r="U66" s="186" cm="1">
        <f t="array" aca="1" ref="U66" ca="1">ROUND(IF($Q66="Y",VLOOKUP($P66, INDIRECT($Q$2),U$6,0)*INDIRECT($P$1),VLOOKUP($P66, INDIRECT($Q$2),U$6,0)),IF($E66="E",0,3))</f>
        <v>39.075000000000003</v>
      </c>
      <c r="V66" s="186" cm="1">
        <f t="array" aca="1" ref="V66" ca="1">ROUND(IF($Q66="Y",VLOOKUP($P66, INDIRECT($Q$2),V$6,0)*INDIRECT($P$1),VLOOKUP($P66, INDIRECT($Q$2),V$6,0)),IF($E66="E",0,3))</f>
        <v>40.168999999999997</v>
      </c>
      <c r="W66" s="186" cm="1">
        <f t="array" aca="1" ref="W66" ca="1">ROUND(IF($Q66="Y",VLOOKUP($P66, INDIRECT($Q$2),W$6,0)*INDIRECT($P$1),VLOOKUP($P66, INDIRECT($Q$2),W$6,0)),IF($E66="E",0,3))</f>
        <v>41.292999999999999</v>
      </c>
      <c r="X66" s="186" cm="1">
        <f t="array" aca="1" ref="X66" ca="1">ROUND(IF($Q66="Y",VLOOKUP($P66, INDIRECT($Q$2),X$6,0)*INDIRECT($P$1),VLOOKUP($P66, INDIRECT($Q$2),X$6,0)),IF($E66="E",0,3))</f>
        <v>42.945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2"/>
        <v>52952C</v>
      </c>
      <c r="AC66" s="130" t="str">
        <f t="shared" si="12"/>
        <v>HR Benefits Specialist</v>
      </c>
      <c r="AD66" s="284" t="str">
        <f t="shared" si="13"/>
        <v>108</v>
      </c>
      <c r="AE66" s="282">
        <f t="shared" ca="1" si="15"/>
        <v>37.121000000000002</v>
      </c>
      <c r="AF66" s="282">
        <f t="shared" ca="1" si="15"/>
        <v>39.075000000000003</v>
      </c>
      <c r="AG66" s="282">
        <f t="shared" ca="1" si="15"/>
        <v>40.168999999999997</v>
      </c>
      <c r="AH66" s="282">
        <f t="shared" ca="1" si="15"/>
        <v>41.292999999999999</v>
      </c>
      <c r="AI66" s="282">
        <f t="shared" ca="1" si="15"/>
        <v>42.945</v>
      </c>
      <c r="AJ66" s="282" t="str">
        <f t="shared" ca="1" si="15"/>
        <v/>
      </c>
      <c r="AK66" s="282" t="str">
        <f t="shared" ca="1" si="15"/>
        <v/>
      </c>
    </row>
    <row r="67" spans="1:37" x14ac:dyDescent="0.3">
      <c r="A67" s="75" t="s">
        <v>99</v>
      </c>
      <c r="B67" s="75">
        <v>10</v>
      </c>
      <c r="C67" s="70" t="s">
        <v>943</v>
      </c>
      <c r="D67" s="75">
        <v>475</v>
      </c>
      <c r="E67" s="75" t="s">
        <v>17</v>
      </c>
      <c r="F67" s="73" t="s">
        <v>507</v>
      </c>
      <c r="G67" s="74">
        <f t="shared" ca="1" si="14"/>
        <v>106193</v>
      </c>
      <c r="H67" s="74">
        <f t="shared" ca="1" si="14"/>
        <v>109169</v>
      </c>
      <c r="I67" s="74">
        <f t="shared" ca="1" si="14"/>
        <v>112224</v>
      </c>
      <c r="J67" s="74">
        <f t="shared" ca="1" si="14"/>
        <v>115366</v>
      </c>
      <c r="K67" s="74">
        <f t="shared" ca="1" si="14"/>
        <v>118595</v>
      </c>
      <c r="L67" s="74">
        <f t="shared" ca="1" si="14"/>
        <v>121921</v>
      </c>
      <c r="M67" s="74">
        <f t="shared" ca="1" si="14"/>
        <v>125391</v>
      </c>
      <c r="N67" s="72"/>
      <c r="P67" s="187" t="str">
        <f t="shared" si="9"/>
        <v>05420C</v>
      </c>
      <c r="Q67" s="191" t="s">
        <v>600</v>
      </c>
      <c r="R67" s="188" t="str">
        <f t="shared" si="10"/>
        <v>HR Business Partner</v>
      </c>
      <c r="S67" s="189" t="str">
        <f t="shared" si="11"/>
        <v>135</v>
      </c>
      <c r="T67" s="186" cm="1">
        <f t="array" aca="1" ref="T67" ca="1">ROUND(IF($Q67="Y",VLOOKUP($P67, INDIRECT($Q$2),T$6,0)*INDIRECT($P$1),VLOOKUP($P67, INDIRECT($Q$2),T$6,0)),IF($E67="E",0,3))</f>
        <v>106193</v>
      </c>
      <c r="U67" s="186" cm="1">
        <f t="array" aca="1" ref="U67" ca="1">ROUND(IF($Q67="Y",VLOOKUP($P67, INDIRECT($Q$2),U$6,0)*INDIRECT($P$1),VLOOKUP($P67, INDIRECT($Q$2),U$6,0)),IF($E67="E",0,3))</f>
        <v>109169</v>
      </c>
      <c r="V67" s="186" cm="1">
        <f t="array" aca="1" ref="V67" ca="1">ROUND(IF($Q67="Y",VLOOKUP($P67, INDIRECT($Q$2),V$6,0)*INDIRECT($P$1),VLOOKUP($P67, INDIRECT($Q$2),V$6,0)),IF($E67="E",0,3))</f>
        <v>112224</v>
      </c>
      <c r="W67" s="186" cm="1">
        <f t="array" aca="1" ref="W67" ca="1">ROUND(IF($Q67="Y",VLOOKUP($P67, INDIRECT($Q$2),W$6,0)*INDIRECT($P$1),VLOOKUP($P67, INDIRECT($Q$2),W$6,0)),IF($E67="E",0,3))</f>
        <v>115366</v>
      </c>
      <c r="X67" s="186" cm="1">
        <f t="array" aca="1" ref="X67" ca="1">ROUND(IF($Q67="Y",VLOOKUP($P67, INDIRECT($Q$2),X$6,0)*INDIRECT($P$1),VLOOKUP($P67, INDIRECT($Q$2),X$6,0)),IF($E67="E",0,3))</f>
        <v>118595</v>
      </c>
      <c r="Y67" s="186" cm="1">
        <f t="array" aca="1" ref="Y67" ca="1">ROUND(IF($Q67="Y",VLOOKUP($P67, INDIRECT($Q$2),Y$6,0)*INDIRECT($P$1),VLOOKUP($P67, INDIRECT($Q$2),Y$6,0)),IF($E67="E",0,3))</f>
        <v>121921</v>
      </c>
      <c r="Z67" s="186" cm="1">
        <f t="array" aca="1" ref="Z67" ca="1">ROUND(IF($Q67="Y",VLOOKUP($P67, INDIRECT($Q$2),Z$6,0)*INDIRECT($P$1),VLOOKUP($P67, INDIRECT($Q$2),Z$6,0)),IF($E67="E",0,3))</f>
        <v>125391</v>
      </c>
      <c r="AA67" s="186"/>
      <c r="AB67" s="282" t="str">
        <f t="shared" si="2"/>
        <v>05420C</v>
      </c>
      <c r="AC67" s="130" t="str">
        <f t="shared" si="12"/>
        <v>HR Business Partner</v>
      </c>
      <c r="AD67" s="284" t="str">
        <f t="shared" si="13"/>
        <v>135</v>
      </c>
      <c r="AE67" s="282">
        <f t="shared" ca="1" si="15"/>
        <v>51.055</v>
      </c>
      <c r="AF67" s="282">
        <f t="shared" ca="1" si="15"/>
        <v>52.485999999999997</v>
      </c>
      <c r="AG67" s="282">
        <f t="shared" ca="1" si="15"/>
        <v>53.954000000000001</v>
      </c>
      <c r="AH67" s="282">
        <f t="shared" ca="1" si="15"/>
        <v>55.464999999999996</v>
      </c>
      <c r="AI67" s="282">
        <f t="shared" ca="1" si="15"/>
        <v>57.016999999999996</v>
      </c>
      <c r="AJ67" s="282">
        <f t="shared" ca="1" si="15"/>
        <v>58.616</v>
      </c>
      <c r="AK67" s="282">
        <f t="shared" ca="1" si="15"/>
        <v>60.284999999999997</v>
      </c>
    </row>
    <row r="68" spans="1:37" x14ac:dyDescent="0.3">
      <c r="A68" s="75" t="s">
        <v>790</v>
      </c>
      <c r="B68" s="75">
        <v>8</v>
      </c>
      <c r="C68" s="70" t="s">
        <v>805</v>
      </c>
      <c r="D68" s="75">
        <v>400</v>
      </c>
      <c r="E68" s="75" t="s">
        <v>17</v>
      </c>
      <c r="F68" s="73" t="s">
        <v>827</v>
      </c>
      <c r="G68" s="74">
        <f t="shared" ca="1" si="14"/>
        <v>90003</v>
      </c>
      <c r="H68" s="74">
        <f t="shared" ca="1" si="14"/>
        <v>93606</v>
      </c>
      <c r="I68" s="74">
        <f t="shared" ca="1" si="14"/>
        <v>97353</v>
      </c>
      <c r="J68" s="74">
        <f t="shared" ca="1" si="14"/>
        <v>101253</v>
      </c>
      <c r="K68" s="74">
        <f t="shared" ca="1" si="14"/>
        <v>105307</v>
      </c>
      <c r="L68" s="74">
        <f t="shared" ca="1" si="14"/>
        <v>0</v>
      </c>
      <c r="M68" s="74">
        <f t="shared" ca="1" si="14"/>
        <v>0</v>
      </c>
      <c r="N68" s="72"/>
      <c r="P68" s="187" t="str">
        <f t="shared" si="9"/>
        <v>53008C</v>
      </c>
      <c r="Q68" s="191" t="s">
        <v>600</v>
      </c>
      <c r="R68" s="188" t="str">
        <f t="shared" si="10"/>
        <v>HR Classification &amp; Compensation Anlyst I</v>
      </c>
      <c r="S68" s="189" t="str">
        <f t="shared" si="11"/>
        <v>112</v>
      </c>
      <c r="T68" s="186" cm="1">
        <f t="array" aca="1" ref="T68" ca="1">ROUND(IF($Q68="Y",VLOOKUP($P68, INDIRECT($Q$2),T$6,0)*INDIRECT($P$1),VLOOKUP($P68, INDIRECT($Q$2),T$6,0)),IF($E68="E",0,3))</f>
        <v>90003</v>
      </c>
      <c r="U68" s="186" cm="1">
        <f t="array" aca="1" ref="U68" ca="1">ROUND(IF($Q68="Y",VLOOKUP($P68, INDIRECT($Q$2),U$6,0)*INDIRECT($P$1),VLOOKUP($P68, INDIRECT($Q$2),U$6,0)),IF($E68="E",0,3))</f>
        <v>93606</v>
      </c>
      <c r="V68" s="186" cm="1">
        <f t="array" aca="1" ref="V68" ca="1">ROUND(IF($Q68="Y",VLOOKUP($P68, INDIRECT($Q$2),V$6,0)*INDIRECT($P$1),VLOOKUP($P68, INDIRECT($Q$2),V$6,0)),IF($E68="E",0,3))</f>
        <v>97353</v>
      </c>
      <c r="W68" s="186" cm="1">
        <f t="array" aca="1" ref="W68" ca="1">ROUND(IF($Q68="Y",VLOOKUP($P68, INDIRECT($Q$2),W$6,0)*INDIRECT($P$1),VLOOKUP($P68, INDIRECT($Q$2),W$6,0)),IF($E68="E",0,3))</f>
        <v>101253</v>
      </c>
      <c r="X68" s="186" cm="1">
        <f t="array" aca="1" ref="X68" ca="1">ROUND(IF($Q68="Y",VLOOKUP($P68, INDIRECT($Q$2),X$6,0)*INDIRECT($P$1),VLOOKUP($P68, INDIRECT($Q$2),X$6,0)),IF($E68="E",0,3))</f>
        <v>105307</v>
      </c>
      <c r="Y68" s="186" cm="1">
        <f t="array" aca="1" ref="Y68" ca="1">ROUND(IF($Q68="Y",VLOOKUP($P68, INDIRECT($Q$2),Y$6,0)*INDIRECT($P$1),VLOOKUP($P68, INDIRECT($Q$2),Y$6,0)),IF($E68="E",0,3))</f>
        <v>0</v>
      </c>
      <c r="Z68" s="186" cm="1">
        <f t="array" aca="1" ref="Z68" ca="1">ROUND(IF($Q68="Y",VLOOKUP($P68, INDIRECT($Q$2),Z$6,0)*INDIRECT($P$1),VLOOKUP($P68, INDIRECT($Q$2),Z$6,0)),IF($E68="E",0,3))</f>
        <v>0</v>
      </c>
      <c r="AA68" s="186"/>
      <c r="AB68" s="282" t="str">
        <f t="shared" si="2"/>
        <v>53008C</v>
      </c>
      <c r="AC68" s="130" t="str">
        <f t="shared" si="12"/>
        <v>HR Classification &amp; Compensation Anlyst I</v>
      </c>
      <c r="AD68" s="284" t="str">
        <f t="shared" si="13"/>
        <v>112</v>
      </c>
      <c r="AE68" s="282">
        <f t="shared" ca="1" si="15"/>
        <v>43.271000000000001</v>
      </c>
      <c r="AF68" s="282">
        <f t="shared" ca="1" si="15"/>
        <v>45.003</v>
      </c>
      <c r="AG68" s="282">
        <f t="shared" ca="1" si="15"/>
        <v>46.805</v>
      </c>
      <c r="AH68" s="282">
        <f t="shared" ca="1" si="15"/>
        <v>48.68</v>
      </c>
      <c r="AI68" s="282">
        <f t="shared" ca="1" si="15"/>
        <v>50.628999999999998</v>
      </c>
      <c r="AJ68" s="282" t="str">
        <f t="shared" ca="1" si="15"/>
        <v/>
      </c>
      <c r="AK68" s="282" t="str">
        <f t="shared" ca="1" si="15"/>
        <v/>
      </c>
    </row>
    <row r="69" spans="1:37" x14ac:dyDescent="0.3">
      <c r="A69" s="75" t="s">
        <v>530</v>
      </c>
      <c r="B69" s="75">
        <v>10</v>
      </c>
      <c r="C69" s="70" t="s">
        <v>930</v>
      </c>
      <c r="D69" s="75">
        <v>458</v>
      </c>
      <c r="E69" s="75" t="s">
        <v>17</v>
      </c>
      <c r="F69" s="73" t="s">
        <v>828</v>
      </c>
      <c r="G69" s="74">
        <f t="shared" ca="1" si="14"/>
        <v>104274</v>
      </c>
      <c r="H69" s="74">
        <f t="shared" ca="1" si="14"/>
        <v>108449</v>
      </c>
      <c r="I69" s="74">
        <f t="shared" ca="1" si="14"/>
        <v>112793</v>
      </c>
      <c r="J69" s="74">
        <f t="shared" ca="1" si="14"/>
        <v>117307</v>
      </c>
      <c r="K69" s="74">
        <f t="shared" ca="1" si="14"/>
        <v>122004</v>
      </c>
      <c r="L69" s="74">
        <f t="shared" ca="1" si="14"/>
        <v>0</v>
      </c>
      <c r="M69" s="74">
        <f t="shared" ca="1" si="14"/>
        <v>0</v>
      </c>
      <c r="N69" s="72"/>
      <c r="P69" s="187" t="str">
        <f t="shared" si="9"/>
        <v>52966C</v>
      </c>
      <c r="Q69" s="191" t="s">
        <v>600</v>
      </c>
      <c r="R69" s="188" t="str">
        <f t="shared" si="10"/>
        <v>HR Classification &amp; Compensation Anlyst II</v>
      </c>
      <c r="S69" s="189" t="str">
        <f t="shared" si="11"/>
        <v>131</v>
      </c>
      <c r="T69" s="186" cm="1">
        <f t="array" aca="1" ref="T69" ca="1">ROUND(IF($Q69="Y",VLOOKUP($P69, INDIRECT($Q$2),T$6,0)*INDIRECT($P$1),VLOOKUP($P69, INDIRECT($Q$2),T$6,0)),IF($E69="E",0,3))</f>
        <v>104274</v>
      </c>
      <c r="U69" s="186" cm="1">
        <f t="array" aca="1" ref="U69" ca="1">ROUND(IF($Q69="Y",VLOOKUP($P69, INDIRECT($Q$2),U$6,0)*INDIRECT($P$1),VLOOKUP($P69, INDIRECT($Q$2),U$6,0)),IF($E69="E",0,3))</f>
        <v>108449</v>
      </c>
      <c r="V69" s="186" cm="1">
        <f t="array" aca="1" ref="V69" ca="1">ROUND(IF($Q69="Y",VLOOKUP($P69, INDIRECT($Q$2),V$6,0)*INDIRECT($P$1),VLOOKUP($P69, INDIRECT($Q$2),V$6,0)),IF($E69="E",0,3))</f>
        <v>112793</v>
      </c>
      <c r="W69" s="186" cm="1">
        <f t="array" aca="1" ref="W69" ca="1">ROUND(IF($Q69="Y",VLOOKUP($P69, INDIRECT($Q$2),W$6,0)*INDIRECT($P$1),VLOOKUP($P69, INDIRECT($Q$2),W$6,0)),IF($E69="E",0,3))</f>
        <v>117307</v>
      </c>
      <c r="X69" s="186" cm="1">
        <f t="array" aca="1" ref="X69" ca="1">ROUND(IF($Q69="Y",VLOOKUP($P69, INDIRECT($Q$2),X$6,0)*INDIRECT($P$1),VLOOKUP($P69, INDIRECT($Q$2),X$6,0)),IF($E69="E",0,3))</f>
        <v>122004</v>
      </c>
      <c r="Y69" s="186" cm="1">
        <f t="array" aca="1" ref="Y69" ca="1">ROUND(IF($Q69="Y",VLOOKUP($P69, INDIRECT($Q$2),Y$6,0)*INDIRECT($P$1),VLOOKUP($P69, INDIRECT($Q$2),Y$6,0)),IF($E69="E",0,3))</f>
        <v>0</v>
      </c>
      <c r="Z69" s="186" cm="1">
        <f t="array" aca="1" ref="Z69" ca="1">ROUND(IF($Q69="Y",VLOOKUP($P69, INDIRECT($Q$2),Z$6,0)*INDIRECT($P$1),VLOOKUP($P69, INDIRECT($Q$2),Z$6,0)),IF($E69="E",0,3))</f>
        <v>0</v>
      </c>
      <c r="AA69" s="186"/>
      <c r="AB69" s="282" t="str">
        <f t="shared" si="2"/>
        <v>52966C</v>
      </c>
      <c r="AC69" s="130" t="str">
        <f t="shared" si="12"/>
        <v>HR Classification &amp; Compensation Anlyst II</v>
      </c>
      <c r="AD69" s="284" t="str">
        <f t="shared" si="13"/>
        <v>131</v>
      </c>
      <c r="AE69" s="282">
        <f t="shared" ca="1" si="15"/>
        <v>50.131999999999998</v>
      </c>
      <c r="AF69" s="282">
        <f t="shared" ca="1" si="15"/>
        <v>52.138999999999996</v>
      </c>
      <c r="AG69" s="282">
        <f t="shared" ca="1" si="15"/>
        <v>54.227999999999994</v>
      </c>
      <c r="AH69" s="282">
        <f t="shared" ca="1" si="15"/>
        <v>56.397999999999996</v>
      </c>
      <c r="AI69" s="282">
        <f t="shared" ca="1" si="15"/>
        <v>58.655999999999999</v>
      </c>
      <c r="AJ69" s="282" t="str">
        <f t="shared" ca="1" si="15"/>
        <v/>
      </c>
      <c r="AK69" s="282" t="str">
        <f t="shared" ca="1" si="15"/>
        <v/>
      </c>
    </row>
    <row r="70" spans="1:37" x14ac:dyDescent="0.3">
      <c r="A70" s="75" t="s">
        <v>508</v>
      </c>
      <c r="B70" s="75">
        <v>12</v>
      </c>
      <c r="C70" s="70" t="s">
        <v>1000</v>
      </c>
      <c r="D70" s="75">
        <v>548</v>
      </c>
      <c r="E70" s="75" t="s">
        <v>17</v>
      </c>
      <c r="F70" s="73" t="s">
        <v>999</v>
      </c>
      <c r="G70" s="74">
        <f t="shared" ca="1" si="14"/>
        <v>122428</v>
      </c>
      <c r="H70" s="74">
        <f t="shared" ca="1" si="14"/>
        <v>127330</v>
      </c>
      <c r="I70" s="74">
        <f t="shared" ca="1" si="14"/>
        <v>132428</v>
      </c>
      <c r="J70" s="74">
        <f t="shared" ca="1" si="14"/>
        <v>137731</v>
      </c>
      <c r="K70" s="74">
        <f t="shared" ca="1" si="14"/>
        <v>143246</v>
      </c>
      <c r="L70" s="74">
        <f t="shared" ca="1" si="14"/>
        <v>0</v>
      </c>
      <c r="M70" s="74">
        <f t="shared" ca="1" si="14"/>
        <v>0</v>
      </c>
      <c r="N70" s="72"/>
      <c r="P70" s="187" t="str">
        <f t="shared" si="9"/>
        <v>52967C</v>
      </c>
      <c r="Q70" s="191" t="s">
        <v>600</v>
      </c>
      <c r="R70" s="188" t="str">
        <f t="shared" si="10"/>
        <v>HR Classification &amp; Compensation Manager</v>
      </c>
      <c r="S70" s="189" t="str">
        <f t="shared" si="11"/>
        <v>129</v>
      </c>
      <c r="T70" s="186" cm="1">
        <f t="array" aca="1" ref="T70" ca="1">ROUND(IF($Q70="Y",VLOOKUP($P70, INDIRECT($Q$2),T$6,0)*INDIRECT($P$1),VLOOKUP($P70, INDIRECT($Q$2),T$6,0)),IF($E70="E",0,3))</f>
        <v>122428</v>
      </c>
      <c r="U70" s="186" cm="1">
        <f t="array" aca="1" ref="U70" ca="1">ROUND(IF($Q70="Y",VLOOKUP($P70, INDIRECT($Q$2),U$6,0)*INDIRECT($P$1),VLOOKUP($P70, INDIRECT($Q$2),U$6,0)),IF($E70="E",0,3))</f>
        <v>127330</v>
      </c>
      <c r="V70" s="186" cm="1">
        <f t="array" aca="1" ref="V70" ca="1">ROUND(IF($Q70="Y",VLOOKUP($P70, INDIRECT($Q$2),V$6,0)*INDIRECT($P$1),VLOOKUP($P70, INDIRECT($Q$2),V$6,0)),IF($E70="E",0,3))</f>
        <v>132428</v>
      </c>
      <c r="W70" s="186" cm="1">
        <f t="array" aca="1" ref="W70" ca="1">ROUND(IF($Q70="Y",VLOOKUP($P70, INDIRECT($Q$2),W$6,0)*INDIRECT($P$1),VLOOKUP($P70, INDIRECT($Q$2),W$6,0)),IF($E70="E",0,3))</f>
        <v>137731</v>
      </c>
      <c r="X70" s="186" cm="1">
        <f t="array" aca="1" ref="X70" ca="1">ROUND(IF($Q70="Y",VLOOKUP($P70, INDIRECT($Q$2),X$6,0)*INDIRECT($P$1),VLOOKUP($P70, INDIRECT($Q$2),X$6,0)),IF($E70="E",0,3))</f>
        <v>143246</v>
      </c>
      <c r="Y70" s="186" cm="1">
        <f t="array" aca="1" ref="Y70" ca="1">ROUND(IF($Q70="Y",VLOOKUP($P70, INDIRECT($Q$2),Y$6,0)*INDIRECT($P$1),VLOOKUP($P70, INDIRECT($Q$2),Y$6,0)),IF($E70="E",0,3))</f>
        <v>0</v>
      </c>
      <c r="Z70" s="186" cm="1">
        <f t="array" aca="1" ref="Z70" ca="1">ROUND(IF($Q70="Y",VLOOKUP($P70, INDIRECT($Q$2),Z$6,0)*INDIRECT($P$1),VLOOKUP($P70, INDIRECT($Q$2),Z$6,0)),IF($E70="E",0,3))</f>
        <v>0</v>
      </c>
      <c r="AA70" s="186"/>
      <c r="AB70" s="282" t="str">
        <f t="shared" si="2"/>
        <v>52967C</v>
      </c>
      <c r="AC70" s="130" t="str">
        <f t="shared" si="12"/>
        <v>HR Classification &amp; Compensation Manager</v>
      </c>
      <c r="AD70" s="284" t="str">
        <f t="shared" si="13"/>
        <v>129</v>
      </c>
      <c r="AE70" s="282">
        <f t="shared" ca="1" si="15"/>
        <v>58.86</v>
      </c>
      <c r="AF70" s="282">
        <f t="shared" ca="1" si="15"/>
        <v>61.216999999999999</v>
      </c>
      <c r="AG70" s="282">
        <f t="shared" ca="1" si="15"/>
        <v>63.667999999999999</v>
      </c>
      <c r="AH70" s="282">
        <f t="shared" ca="1" si="15"/>
        <v>66.216999999999999</v>
      </c>
      <c r="AI70" s="282">
        <f t="shared" ca="1" si="15"/>
        <v>68.869</v>
      </c>
      <c r="AJ70" s="282" t="str">
        <f t="shared" ca="1" si="15"/>
        <v/>
      </c>
      <c r="AK70" s="282" t="str">
        <f t="shared" ca="1" si="15"/>
        <v/>
      </c>
    </row>
    <row r="71" spans="1:37" x14ac:dyDescent="0.3">
      <c r="A71" s="75" t="s">
        <v>997</v>
      </c>
      <c r="B71" s="75">
        <v>11</v>
      </c>
      <c r="C71" s="70" t="s">
        <v>998</v>
      </c>
      <c r="D71" s="75">
        <v>500</v>
      </c>
      <c r="E71" s="75" t="s">
        <v>17</v>
      </c>
      <c r="F71" s="73" t="s">
        <v>996</v>
      </c>
      <c r="G71" s="74">
        <f t="shared" ref="G71:M102" ca="1" si="16">IF(E71="E",ROUND(T71,0),ROUND(T71,3))</f>
        <v>113937</v>
      </c>
      <c r="H71" s="74">
        <f t="shared" ca="1" si="16"/>
        <v>118491</v>
      </c>
      <c r="I71" s="74">
        <f t="shared" ca="1" si="16"/>
        <v>123234</v>
      </c>
      <c r="J71" s="74">
        <f t="shared" ca="1" si="16"/>
        <v>128162</v>
      </c>
      <c r="K71" s="74">
        <f t="shared" ca="1" si="16"/>
        <v>133288</v>
      </c>
      <c r="L71" s="74"/>
      <c r="M71" s="74"/>
      <c r="N71" s="72"/>
      <c r="P71" s="187" t="str">
        <f t="shared" si="9"/>
        <v>53060C</v>
      </c>
      <c r="Q71" s="191" t="s">
        <v>600</v>
      </c>
      <c r="R71" s="188" t="str">
        <f t="shared" si="10"/>
        <v>HR Classification &amp; Compensation Principal Consultant</v>
      </c>
      <c r="S71" s="189" t="str">
        <f t="shared" si="11"/>
        <v>140</v>
      </c>
      <c r="T71" s="186" cm="1">
        <f t="array" aca="1" ref="T71" ca="1">ROUND(IF($Q71="Y",VLOOKUP($P71, INDIRECT($Q$2),T$6,0)*INDIRECT($P$1),VLOOKUP($P71, INDIRECT($Q$2),T$6,0)),IF($E71="E",0,3))</f>
        <v>113937</v>
      </c>
      <c r="U71" s="186" cm="1">
        <f t="array" aca="1" ref="U71" ca="1">ROUND(IF($Q71="Y",VLOOKUP($P71, INDIRECT($Q$2),U$6,0)*INDIRECT($P$1),VLOOKUP($P71, INDIRECT($Q$2),U$6,0)),IF($E71="E",0,3))</f>
        <v>118491</v>
      </c>
      <c r="V71" s="186" cm="1">
        <f t="array" aca="1" ref="V71" ca="1">ROUND(IF($Q71="Y",VLOOKUP($P71, INDIRECT($Q$2),V$6,0)*INDIRECT($P$1),VLOOKUP($P71, INDIRECT($Q$2),V$6,0)),IF($E71="E",0,3))</f>
        <v>123234</v>
      </c>
      <c r="W71" s="186" cm="1">
        <f t="array" aca="1" ref="W71" ca="1">ROUND(IF($Q71="Y",VLOOKUP($P71, INDIRECT($Q$2),W$6,0)*INDIRECT($P$1),VLOOKUP($P71, INDIRECT($Q$2),W$6,0)),IF($E71="E",0,3))</f>
        <v>128162</v>
      </c>
      <c r="X71" s="186" cm="1">
        <f t="array" aca="1" ref="X71" ca="1">ROUND(IF($Q71="Y",VLOOKUP($P71, INDIRECT($Q$2),X$6,0)*INDIRECT($P$1),VLOOKUP($P71, INDIRECT($Q$2),X$6,0)),IF($E71="E",0,3))</f>
        <v>133288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2"/>
        <v>53060C</v>
      </c>
      <c r="AC71" s="130" t="str">
        <f t="shared" si="12"/>
        <v>HR Classification &amp; Compensation Principal Consultant</v>
      </c>
      <c r="AD71" s="284" t="str">
        <f t="shared" si="13"/>
        <v>140</v>
      </c>
      <c r="AE71" s="282">
        <f t="shared" ref="AE71:AK102" ca="1" si="17">IF(T71=0,"",IF($E71="E",ROUNDUP(T71/2080,3),T71))</f>
        <v>54.777999999999999</v>
      </c>
      <c r="AF71" s="282">
        <f t="shared" ca="1" si="17"/>
        <v>56.966999999999999</v>
      </c>
      <c r="AG71" s="282">
        <f t="shared" ca="1" si="17"/>
        <v>59.247999999999998</v>
      </c>
      <c r="AH71" s="282">
        <f t="shared" ca="1" si="17"/>
        <v>61.616999999999997</v>
      </c>
      <c r="AI71" s="282">
        <f t="shared" ca="1" si="17"/>
        <v>64.081000000000003</v>
      </c>
      <c r="AJ71" s="282"/>
      <c r="AK71" s="282"/>
    </row>
    <row r="72" spans="1:37" x14ac:dyDescent="0.3">
      <c r="A72" s="75" t="s">
        <v>948</v>
      </c>
      <c r="B72" s="75">
        <v>9</v>
      </c>
      <c r="C72" s="70" t="s">
        <v>946</v>
      </c>
      <c r="D72" s="75">
        <v>443</v>
      </c>
      <c r="E72" s="75" t="s">
        <v>17</v>
      </c>
      <c r="F72" s="73" t="s">
        <v>947</v>
      </c>
      <c r="G72" s="74">
        <f t="shared" ca="1" si="16"/>
        <v>84561</v>
      </c>
      <c r="H72" s="74">
        <f t="shared" ca="1" si="16"/>
        <v>89013</v>
      </c>
      <c r="I72" s="74">
        <f t="shared" ca="1" si="16"/>
        <v>93843</v>
      </c>
      <c r="J72" s="74">
        <f t="shared" ca="1" si="16"/>
        <v>98628</v>
      </c>
      <c r="K72" s="74">
        <f t="shared" ca="1" si="16"/>
        <v>103819</v>
      </c>
      <c r="L72" s="74">
        <f t="shared" ca="1" si="16"/>
        <v>109453</v>
      </c>
      <c r="M72" s="74">
        <f t="shared" ca="1" si="16"/>
        <v>115087</v>
      </c>
      <c r="N72" s="72"/>
      <c r="P72" s="187" t="s">
        <v>948</v>
      </c>
      <c r="Q72" s="191" t="s">
        <v>600</v>
      </c>
      <c r="R72" s="188" t="str">
        <f t="shared" si="10"/>
        <v>HR Communications Coordinator</v>
      </c>
      <c r="S72" s="189" t="str">
        <f t="shared" si="11"/>
        <v>138</v>
      </c>
      <c r="T72" s="186" cm="1">
        <f t="array" aca="1" ref="T72" ca="1">ROUND(IF($Q72="Y",VLOOKUP($P72, INDIRECT($Q$2),T$6,0)*INDIRECT($P$1),VLOOKUP($P72, INDIRECT($Q$2),T$6,0)),IF($E72="E",0,3))</f>
        <v>84561</v>
      </c>
      <c r="U72" s="186" cm="1">
        <f t="array" aca="1" ref="U72" ca="1">ROUND(IF($Q72="Y",VLOOKUP($P72, INDIRECT($Q$2),U$6,0)*INDIRECT($P$1),VLOOKUP($P72, INDIRECT($Q$2),U$6,0)),IF($E72="E",0,3))</f>
        <v>89013</v>
      </c>
      <c r="V72" s="186" cm="1">
        <f t="array" aca="1" ref="V72" ca="1">ROUND(IF($Q72="Y",VLOOKUP($P72, INDIRECT($Q$2),V$6,0)*INDIRECT($P$1),VLOOKUP($P72, INDIRECT($Q$2),V$6,0)),IF($E72="E",0,3))</f>
        <v>93843</v>
      </c>
      <c r="W72" s="186" cm="1">
        <f t="array" aca="1" ref="W72" ca="1">ROUND(IF($Q72="Y",VLOOKUP($P72, INDIRECT($Q$2),W$6,0)*INDIRECT($P$1),VLOOKUP($P72, INDIRECT($Q$2),W$6,0)),IF($E72="E",0,3))</f>
        <v>98628</v>
      </c>
      <c r="X72" s="186" cm="1">
        <f t="array" aca="1" ref="X72" ca="1">ROUND(IF($Q72="Y",VLOOKUP($P72, INDIRECT($Q$2),X$6,0)*INDIRECT($P$1),VLOOKUP($P72, INDIRECT($Q$2),X$6,0)),IF($E72="E",0,3))</f>
        <v>103819</v>
      </c>
      <c r="Y72" s="186" cm="1">
        <f t="array" aca="1" ref="Y72" ca="1">ROUND(IF($Q72="Y",VLOOKUP($P72, INDIRECT($Q$2),Y$6,0)*INDIRECT($P$1),VLOOKUP($P72, INDIRECT($Q$2),Y$6,0)),IF($E72="E",0,3))</f>
        <v>109453</v>
      </c>
      <c r="Z72" s="186" cm="1">
        <f t="array" aca="1" ref="Z72" ca="1">ROUND(IF($Q72="Y",VLOOKUP($P72, INDIRECT($Q$2),Z$6,0)*INDIRECT($P$1),VLOOKUP($P72, INDIRECT($Q$2),Z$6,0)),IF($E72="E",0,3))</f>
        <v>115087</v>
      </c>
      <c r="AA72" s="186"/>
      <c r="AB72" s="282" t="str">
        <f t="shared" si="2"/>
        <v>53046C</v>
      </c>
      <c r="AC72" s="130" t="str">
        <f t="shared" si="12"/>
        <v>HR Communications Coordinator</v>
      </c>
      <c r="AD72" s="284" t="str">
        <f t="shared" si="13"/>
        <v>138</v>
      </c>
      <c r="AE72" s="282">
        <f t="shared" ca="1" si="17"/>
        <v>40.655000000000001</v>
      </c>
      <c r="AF72" s="282">
        <f t="shared" ca="1" si="17"/>
        <v>42.794999999999995</v>
      </c>
      <c r="AG72" s="282">
        <f t="shared" ca="1" si="17"/>
        <v>45.116999999999997</v>
      </c>
      <c r="AH72" s="282">
        <f t="shared" ca="1" si="17"/>
        <v>47.417999999999999</v>
      </c>
      <c r="AI72" s="282">
        <f t="shared" ca="1" si="17"/>
        <v>49.912999999999997</v>
      </c>
      <c r="AJ72" s="282">
        <f t="shared" ca="1" si="17"/>
        <v>52.622</v>
      </c>
      <c r="AK72" s="282">
        <f t="shared" ca="1" si="17"/>
        <v>55.330999999999996</v>
      </c>
    </row>
    <row r="73" spans="1:37" x14ac:dyDescent="0.3">
      <c r="A73" s="75" t="s">
        <v>650</v>
      </c>
      <c r="B73" s="75">
        <v>7</v>
      </c>
      <c r="C73" s="70" t="s">
        <v>514</v>
      </c>
      <c r="D73" s="75">
        <v>338</v>
      </c>
      <c r="E73" s="75" t="s">
        <v>21</v>
      </c>
      <c r="F73" s="73" t="s">
        <v>651</v>
      </c>
      <c r="G73" s="74">
        <f t="shared" ca="1" si="16"/>
        <v>37.121000000000002</v>
      </c>
      <c r="H73" s="74">
        <f t="shared" ca="1" si="16"/>
        <v>39.075000000000003</v>
      </c>
      <c r="I73" s="74">
        <f t="shared" ca="1" si="16"/>
        <v>40.168999999999997</v>
      </c>
      <c r="J73" s="74">
        <f t="shared" ca="1" si="16"/>
        <v>41.292999999999999</v>
      </c>
      <c r="K73" s="74">
        <f t="shared" ca="1" si="16"/>
        <v>42.945</v>
      </c>
      <c r="L73" s="74">
        <f t="shared" ca="1" si="16"/>
        <v>0</v>
      </c>
      <c r="M73" s="74">
        <f t="shared" ca="1" si="16"/>
        <v>0</v>
      </c>
      <c r="N73" s="72"/>
      <c r="P73" s="187" t="str">
        <f t="shared" ref="P73:P136" si="18">A73</f>
        <v>52989C</v>
      </c>
      <c r="Q73" s="191" t="s">
        <v>600</v>
      </c>
      <c r="R73" s="188" t="str">
        <f t="shared" si="10"/>
        <v>HR Investigations Specialist</v>
      </c>
      <c r="S73" s="189" t="str">
        <f t="shared" si="11"/>
        <v>108</v>
      </c>
      <c r="T73" s="186" cm="1">
        <f t="array" aca="1" ref="T73" ca="1">ROUND(IF($Q73="Y",VLOOKUP($P73, INDIRECT($Q$2),T$6,0)*INDIRECT($P$1),VLOOKUP($P73, INDIRECT($Q$2),T$6,0)),IF($E73="E",0,3))</f>
        <v>37.121000000000002</v>
      </c>
      <c r="U73" s="186" cm="1">
        <f t="array" aca="1" ref="U73" ca="1">ROUND(IF($Q73="Y",VLOOKUP($P73, INDIRECT($Q$2),U$6,0)*INDIRECT($P$1),VLOOKUP($P73, INDIRECT($Q$2),U$6,0)),IF($E73="E",0,3))</f>
        <v>39.075000000000003</v>
      </c>
      <c r="V73" s="186" cm="1">
        <f t="array" aca="1" ref="V73" ca="1">ROUND(IF($Q73="Y",VLOOKUP($P73, INDIRECT($Q$2),V$6,0)*INDIRECT($P$1),VLOOKUP($P73, INDIRECT($Q$2),V$6,0)),IF($E73="E",0,3))</f>
        <v>40.168999999999997</v>
      </c>
      <c r="W73" s="186" cm="1">
        <f t="array" aca="1" ref="W73" ca="1">ROUND(IF($Q73="Y",VLOOKUP($P73, INDIRECT($Q$2),W$6,0)*INDIRECT($P$1),VLOOKUP($P73, INDIRECT($Q$2),W$6,0)),IF($E73="E",0,3))</f>
        <v>41.292999999999999</v>
      </c>
      <c r="X73" s="186" cm="1">
        <f t="array" aca="1" ref="X73" ca="1">ROUND(IF($Q73="Y",VLOOKUP($P73, INDIRECT($Q$2),X$6,0)*INDIRECT($P$1),VLOOKUP($P73, INDIRECT($Q$2),X$6,0)),IF($E73="E",0,3))</f>
        <v>42.945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2"/>
        <v>52989C</v>
      </c>
      <c r="AC73" s="130" t="str">
        <f t="shared" si="12"/>
        <v>HR Investigations Specialist</v>
      </c>
      <c r="AD73" s="284" t="str">
        <f t="shared" si="13"/>
        <v>108</v>
      </c>
      <c r="AE73" s="282">
        <f t="shared" ca="1" si="17"/>
        <v>37.121000000000002</v>
      </c>
      <c r="AF73" s="282">
        <f t="shared" ca="1" si="17"/>
        <v>39.075000000000003</v>
      </c>
      <c r="AG73" s="282">
        <f t="shared" ca="1" si="17"/>
        <v>40.168999999999997</v>
      </c>
      <c r="AH73" s="282">
        <f t="shared" ca="1" si="17"/>
        <v>41.292999999999999</v>
      </c>
      <c r="AI73" s="282">
        <f t="shared" ca="1" si="17"/>
        <v>42.945</v>
      </c>
      <c r="AJ73" s="282" t="str">
        <f t="shared" ca="1" si="17"/>
        <v/>
      </c>
      <c r="AK73" s="282" t="str">
        <f t="shared" ca="1" si="17"/>
        <v/>
      </c>
    </row>
    <row r="74" spans="1:37" x14ac:dyDescent="0.3">
      <c r="A74" s="75" t="s">
        <v>901</v>
      </c>
      <c r="B74" s="75">
        <v>8</v>
      </c>
      <c r="C74" s="70" t="s">
        <v>902</v>
      </c>
      <c r="D74" s="75">
        <v>365</v>
      </c>
      <c r="E74" s="75" t="s">
        <v>17</v>
      </c>
      <c r="F74" s="73" t="s">
        <v>900</v>
      </c>
      <c r="G74" s="74">
        <f t="shared" ca="1" si="16"/>
        <v>83108</v>
      </c>
      <c r="H74" s="74">
        <f t="shared" ca="1" si="16"/>
        <v>86435</v>
      </c>
      <c r="I74" s="74">
        <f t="shared" ca="1" si="16"/>
        <v>89897</v>
      </c>
      <c r="J74" s="74">
        <f t="shared" ca="1" si="16"/>
        <v>93497</v>
      </c>
      <c r="K74" s="74">
        <f t="shared" ca="1" si="16"/>
        <v>97240</v>
      </c>
      <c r="L74" s="74">
        <f t="shared" ca="1" si="16"/>
        <v>0</v>
      </c>
      <c r="M74" s="74">
        <f t="shared" ca="1" si="16"/>
        <v>0</v>
      </c>
      <c r="N74" s="72"/>
      <c r="P74" s="187" t="str">
        <f t="shared" si="18"/>
        <v>53036C</v>
      </c>
      <c r="Q74" s="191" t="s">
        <v>600</v>
      </c>
      <c r="R74" s="188" t="str">
        <f t="shared" si="10"/>
        <v>HR Investigator I</v>
      </c>
      <c r="S74" s="189" t="str">
        <f t="shared" si="11"/>
        <v>124</v>
      </c>
      <c r="T74" s="186" cm="1">
        <f t="array" aca="1" ref="T74" ca="1">ROUND(IF($Q74="Y",VLOOKUP($P74, INDIRECT($Q$2),T$6,0)*INDIRECT($P$1),VLOOKUP($P74, INDIRECT($Q$2),T$6,0)),IF($E74="E",0,3))</f>
        <v>83108</v>
      </c>
      <c r="U74" s="186" cm="1">
        <f t="array" aca="1" ref="U74" ca="1">ROUND(IF($Q74="Y",VLOOKUP($P74, INDIRECT($Q$2),U$6,0)*INDIRECT($P$1),VLOOKUP($P74, INDIRECT($Q$2),U$6,0)),IF($E74="E",0,3))</f>
        <v>86435</v>
      </c>
      <c r="V74" s="186" cm="1">
        <f t="array" aca="1" ref="V74" ca="1">ROUND(IF($Q74="Y",VLOOKUP($P74, INDIRECT($Q$2),V$6,0)*INDIRECT($P$1),VLOOKUP($P74, INDIRECT($Q$2),V$6,0)),IF($E74="E",0,3))</f>
        <v>89897</v>
      </c>
      <c r="W74" s="186" cm="1">
        <f t="array" aca="1" ref="W74" ca="1">ROUND(IF($Q74="Y",VLOOKUP($P74, INDIRECT($Q$2),W$6,0)*INDIRECT($P$1),VLOOKUP($P74, INDIRECT($Q$2),W$6,0)),IF($E74="E",0,3))</f>
        <v>93497</v>
      </c>
      <c r="X74" s="186" cm="1">
        <f t="array" aca="1" ref="X74" ca="1">ROUND(IF($Q74="Y",VLOOKUP($P74, INDIRECT($Q$2),X$6,0)*INDIRECT($P$1),VLOOKUP($P74, INDIRECT($Q$2),X$6,0)),IF($E74="E",0,3))</f>
        <v>97240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ref="AB74:AB138" si="19">A74</f>
        <v>53036C</v>
      </c>
      <c r="AC74" s="130" t="str">
        <f t="shared" si="12"/>
        <v>HR Investigator I</v>
      </c>
      <c r="AD74" s="284" t="str">
        <f t="shared" si="13"/>
        <v>124</v>
      </c>
      <c r="AE74" s="282">
        <f t="shared" ca="1" si="17"/>
        <v>39.955999999999996</v>
      </c>
      <c r="AF74" s="282">
        <f t="shared" ca="1" si="17"/>
        <v>41.555999999999997</v>
      </c>
      <c r="AG74" s="282">
        <f t="shared" ca="1" si="17"/>
        <v>43.22</v>
      </c>
      <c r="AH74" s="282">
        <f t="shared" ca="1" si="17"/>
        <v>44.951000000000001</v>
      </c>
      <c r="AI74" s="282">
        <f t="shared" ca="1" si="17"/>
        <v>46.75</v>
      </c>
      <c r="AJ74" s="282" t="str">
        <f t="shared" ca="1" si="17"/>
        <v/>
      </c>
      <c r="AK74" s="282" t="str">
        <f t="shared" ca="1" si="17"/>
        <v/>
      </c>
    </row>
    <row r="75" spans="1:37" x14ac:dyDescent="0.3">
      <c r="A75" s="75" t="s">
        <v>567</v>
      </c>
      <c r="B75" s="75">
        <v>8</v>
      </c>
      <c r="C75" s="70" t="s">
        <v>931</v>
      </c>
      <c r="D75" s="75">
        <v>393</v>
      </c>
      <c r="E75" s="75" t="s">
        <v>17</v>
      </c>
      <c r="F75" s="73" t="s">
        <v>899</v>
      </c>
      <c r="G75" s="74">
        <f t="shared" ca="1" si="16"/>
        <v>87914</v>
      </c>
      <c r="H75" s="74">
        <f t="shared" ca="1" si="16"/>
        <v>91437</v>
      </c>
      <c r="I75" s="74">
        <f t="shared" ca="1" si="16"/>
        <v>95096</v>
      </c>
      <c r="J75" s="74">
        <f t="shared" ca="1" si="16"/>
        <v>98903</v>
      </c>
      <c r="K75" s="74">
        <f t="shared" ca="1" si="16"/>
        <v>102865</v>
      </c>
      <c r="L75" s="74">
        <f t="shared" ca="1" si="16"/>
        <v>0</v>
      </c>
      <c r="M75" s="74">
        <f t="shared" ca="1" si="16"/>
        <v>0</v>
      </c>
      <c r="N75" s="72"/>
      <c r="P75" s="187" t="str">
        <f t="shared" si="18"/>
        <v>52954C</v>
      </c>
      <c r="Q75" s="191" t="s">
        <v>600</v>
      </c>
      <c r="R75" s="188" t="str">
        <f t="shared" si="10"/>
        <v>HR Investigator II</v>
      </c>
      <c r="S75" s="189" t="str">
        <f t="shared" si="11"/>
        <v>132</v>
      </c>
      <c r="T75" s="186" cm="1">
        <f t="array" aca="1" ref="T75" ca="1">ROUND(IF($Q75="Y",VLOOKUP($P75, INDIRECT($Q$2),T$6,0)*INDIRECT($P$1),VLOOKUP($P75, INDIRECT($Q$2),T$6,0)),IF($E75="E",0,3))</f>
        <v>87914</v>
      </c>
      <c r="U75" s="186" cm="1">
        <f t="array" aca="1" ref="U75" ca="1">ROUND(IF($Q75="Y",VLOOKUP($P75, INDIRECT($Q$2),U$6,0)*INDIRECT($P$1),VLOOKUP($P75, INDIRECT($Q$2),U$6,0)),IF($E75="E",0,3))</f>
        <v>91437</v>
      </c>
      <c r="V75" s="186" cm="1">
        <f t="array" aca="1" ref="V75" ca="1">ROUND(IF($Q75="Y",VLOOKUP($P75, INDIRECT($Q$2),V$6,0)*INDIRECT($P$1),VLOOKUP($P75, INDIRECT($Q$2),V$6,0)),IF($E75="E",0,3))</f>
        <v>95096</v>
      </c>
      <c r="W75" s="186" cm="1">
        <f t="array" aca="1" ref="W75" ca="1">ROUND(IF($Q75="Y",VLOOKUP($P75, INDIRECT($Q$2),W$6,0)*INDIRECT($P$1),VLOOKUP($P75, INDIRECT($Q$2),W$6,0)),IF($E75="E",0,3))</f>
        <v>98903</v>
      </c>
      <c r="X75" s="186" cm="1">
        <f t="array" aca="1" ref="X75" ca="1">ROUND(IF($Q75="Y",VLOOKUP($P75, INDIRECT($Q$2),X$6,0)*INDIRECT($P$1),VLOOKUP($P75, INDIRECT($Q$2),X$6,0)),IF($E75="E",0,3))</f>
        <v>102865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19"/>
        <v>52954C</v>
      </c>
      <c r="AC75" s="130" t="str">
        <f t="shared" si="12"/>
        <v>HR Investigator II</v>
      </c>
      <c r="AD75" s="284" t="str">
        <f t="shared" si="13"/>
        <v>132</v>
      </c>
      <c r="AE75" s="282">
        <f t="shared" ca="1" si="17"/>
        <v>42.266999999999996</v>
      </c>
      <c r="AF75" s="282">
        <f t="shared" ca="1" si="17"/>
        <v>43.960999999999999</v>
      </c>
      <c r="AG75" s="282">
        <f t="shared" ca="1" si="17"/>
        <v>45.72</v>
      </c>
      <c r="AH75" s="282">
        <f t="shared" ca="1" si="17"/>
        <v>47.55</v>
      </c>
      <c r="AI75" s="282">
        <f t="shared" ca="1" si="17"/>
        <v>49.454999999999998</v>
      </c>
      <c r="AJ75" s="282" t="str">
        <f t="shared" ca="1" si="17"/>
        <v/>
      </c>
      <c r="AK75" s="282" t="str">
        <f t="shared" ca="1" si="17"/>
        <v/>
      </c>
    </row>
    <row r="76" spans="1:37" x14ac:dyDescent="0.3">
      <c r="A76" s="75" t="s">
        <v>921</v>
      </c>
      <c r="B76" s="75">
        <v>9</v>
      </c>
      <c r="C76" s="70" t="s">
        <v>922</v>
      </c>
      <c r="D76" s="75">
        <v>435</v>
      </c>
      <c r="E76" s="75" t="s">
        <v>17</v>
      </c>
      <c r="F76" s="73" t="s">
        <v>919</v>
      </c>
      <c r="G76" s="74">
        <f t="shared" ca="1" si="16"/>
        <v>90952</v>
      </c>
      <c r="H76" s="74">
        <f t="shared" ca="1" si="16"/>
        <v>94594</v>
      </c>
      <c r="I76" s="74">
        <f t="shared" ca="1" si="16"/>
        <v>98382</v>
      </c>
      <c r="J76" s="74">
        <f t="shared" ca="1" si="16"/>
        <v>102320</v>
      </c>
      <c r="K76" s="74">
        <f t="shared" ca="1" si="16"/>
        <v>106417</v>
      </c>
      <c r="L76" s="74">
        <f t="shared" ca="1" si="16"/>
        <v>0</v>
      </c>
      <c r="M76" s="74">
        <f t="shared" ca="1" si="16"/>
        <v>0</v>
      </c>
      <c r="N76" s="72"/>
      <c r="P76" s="187" t="str">
        <f t="shared" si="18"/>
        <v>59454C</v>
      </c>
      <c r="Q76" s="191" t="s">
        <v>600</v>
      </c>
      <c r="R76" s="188" t="str">
        <f t="shared" si="10"/>
        <v>HR Investigator III</v>
      </c>
      <c r="S76" s="189" t="s">
        <v>922</v>
      </c>
      <c r="T76" s="186" cm="1">
        <f t="array" aca="1" ref="T76" ca="1">ROUND(IF($Q76="Y",VLOOKUP($P76, INDIRECT($Q$2),T$6,0)*INDIRECT($P$1),VLOOKUP($P76, INDIRECT($Q$2),T$6,0)),IF($E76="E",0,3))</f>
        <v>90952</v>
      </c>
      <c r="U76" s="186" cm="1">
        <f t="array" aca="1" ref="U76" ca="1">ROUND(IF($Q76="Y",VLOOKUP($P76, INDIRECT($Q$2),U$6,0)*INDIRECT($P$1),VLOOKUP($P76, INDIRECT($Q$2),U$6,0)),IF($E76="E",0,3))</f>
        <v>94594</v>
      </c>
      <c r="V76" s="186" cm="1">
        <f t="array" aca="1" ref="V76" ca="1">ROUND(IF($Q76="Y",VLOOKUP($P76, INDIRECT($Q$2),V$6,0)*INDIRECT($P$1),VLOOKUP($P76, INDIRECT($Q$2),V$6,0)),IF($E76="E",0,3))</f>
        <v>98382</v>
      </c>
      <c r="W76" s="186" cm="1">
        <f t="array" aca="1" ref="W76" ca="1">ROUND(IF($Q76="Y",VLOOKUP($P76, INDIRECT($Q$2),W$6,0)*INDIRECT($P$1),VLOOKUP($P76, INDIRECT($Q$2),W$6,0)),IF($E76="E",0,3))</f>
        <v>102320</v>
      </c>
      <c r="X76" s="186" cm="1">
        <f t="array" aca="1" ref="X76" ca="1">ROUND(IF($Q76="Y",VLOOKUP($P76, INDIRECT($Q$2),X$6,0)*INDIRECT($P$1),VLOOKUP($P76, INDIRECT($Q$2),X$6,0)),IF($E76="E",0,3))</f>
        <v>106417</v>
      </c>
      <c r="Y76" s="186" cm="1">
        <f t="array" aca="1" ref="Y76" ca="1">ROUND(IF($Q76="Y",VLOOKUP($P76, INDIRECT($Q$2),Y$6,0)*INDIRECT($P$1),VLOOKUP($P76, INDIRECT($Q$2),Y$6,0)),IF($E76="E",0,3))</f>
        <v>0</v>
      </c>
      <c r="Z76" s="186" cm="1">
        <f t="array" aca="1" ref="Z76" ca="1">ROUND(IF($Q76="Y",VLOOKUP($P76, INDIRECT($Q$2),Z$6,0)*INDIRECT($P$1),VLOOKUP($P76, INDIRECT($Q$2),Z$6,0)),IF($E76="E",0,3))</f>
        <v>0</v>
      </c>
      <c r="AA76" s="186"/>
      <c r="AB76" s="282" t="str">
        <f t="shared" si="19"/>
        <v>59454C</v>
      </c>
      <c r="AC76" s="130" t="str">
        <f t="shared" si="12"/>
        <v>HR Investigator III</v>
      </c>
      <c r="AD76" s="284" t="str">
        <f t="shared" si="13"/>
        <v>120</v>
      </c>
      <c r="AE76" s="282">
        <f t="shared" ca="1" si="17"/>
        <v>43.726999999999997</v>
      </c>
      <c r="AF76" s="282">
        <f t="shared" ca="1" si="17"/>
        <v>45.477999999999994</v>
      </c>
      <c r="AG76" s="282">
        <f t="shared" ca="1" si="17"/>
        <v>47.3</v>
      </c>
      <c r="AH76" s="282">
        <f t="shared" ca="1" si="17"/>
        <v>49.192999999999998</v>
      </c>
      <c r="AI76" s="282">
        <f t="shared" ca="1" si="17"/>
        <v>51.162999999999997</v>
      </c>
      <c r="AJ76" s="282" t="str">
        <f t="shared" ca="1" si="17"/>
        <v/>
      </c>
      <c r="AK76" s="282" t="str">
        <f t="shared" ca="1" si="17"/>
        <v/>
      </c>
    </row>
    <row r="77" spans="1:37" x14ac:dyDescent="0.3">
      <c r="A77" s="75" t="s">
        <v>878</v>
      </c>
      <c r="B77" s="75">
        <v>8</v>
      </c>
      <c r="C77" s="70" t="s">
        <v>805</v>
      </c>
      <c r="D77" s="75">
        <v>400</v>
      </c>
      <c r="E77" s="75" t="s">
        <v>17</v>
      </c>
      <c r="F77" s="73" t="s">
        <v>863</v>
      </c>
      <c r="G77" s="74">
        <f t="shared" ca="1" si="16"/>
        <v>90003</v>
      </c>
      <c r="H77" s="74">
        <f t="shared" ca="1" si="16"/>
        <v>93606</v>
      </c>
      <c r="I77" s="74">
        <f t="shared" ca="1" si="16"/>
        <v>97353</v>
      </c>
      <c r="J77" s="74">
        <f t="shared" ca="1" si="16"/>
        <v>101253</v>
      </c>
      <c r="K77" s="74">
        <f t="shared" ca="1" si="16"/>
        <v>105307</v>
      </c>
      <c r="L77" s="74">
        <f t="shared" ca="1" si="16"/>
        <v>0</v>
      </c>
      <c r="M77" s="74">
        <f t="shared" ca="1" si="16"/>
        <v>0</v>
      </c>
      <c r="N77" s="72"/>
      <c r="P77" s="187" t="str">
        <f t="shared" si="18"/>
        <v>59434C</v>
      </c>
      <c r="Q77" s="191" t="s">
        <v>600</v>
      </c>
      <c r="R77" s="188" t="str">
        <f t="shared" si="10"/>
        <v>HR Labor Relations Associate</v>
      </c>
      <c r="S77" s="189" t="str">
        <f t="shared" ref="S77:S140" si="20">C77</f>
        <v>112</v>
      </c>
      <c r="T77" s="186" cm="1">
        <f t="array" aca="1" ref="T77" ca="1">ROUND(IF($Q77="Y",VLOOKUP($P77, INDIRECT($Q$2),T$6,0)*INDIRECT($P$1),VLOOKUP($P77, INDIRECT($Q$2),T$6,0)),IF($E77="E",0,3))</f>
        <v>90003</v>
      </c>
      <c r="U77" s="186" cm="1">
        <f t="array" aca="1" ref="U77" ca="1">ROUND(IF($Q77="Y",VLOOKUP($P77, INDIRECT($Q$2),U$6,0)*INDIRECT($P$1),VLOOKUP($P77, INDIRECT($Q$2),U$6,0)),IF($E77="E",0,3))</f>
        <v>93606</v>
      </c>
      <c r="V77" s="186" cm="1">
        <f t="array" aca="1" ref="V77" ca="1">ROUND(IF($Q77="Y",VLOOKUP($P77, INDIRECT($Q$2),V$6,0)*INDIRECT($P$1),VLOOKUP($P77, INDIRECT($Q$2),V$6,0)),IF($E77="E",0,3))</f>
        <v>97353</v>
      </c>
      <c r="W77" s="186" cm="1">
        <f t="array" aca="1" ref="W77" ca="1">ROUND(IF($Q77="Y",VLOOKUP($P77, INDIRECT($Q$2),W$6,0)*INDIRECT($P$1),VLOOKUP($P77, INDIRECT($Q$2),W$6,0)),IF($E77="E",0,3))</f>
        <v>101253</v>
      </c>
      <c r="X77" s="186" cm="1">
        <f t="array" aca="1" ref="X77" ca="1">ROUND(IF($Q77="Y",VLOOKUP($P77, INDIRECT($Q$2),X$6,0)*INDIRECT($P$1),VLOOKUP($P77, INDIRECT($Q$2),X$6,0)),IF($E77="E",0,3))</f>
        <v>105307</v>
      </c>
      <c r="Y77" s="186" cm="1">
        <f t="array" aca="1" ref="Y77" ca="1">ROUND(IF($Q77="Y",VLOOKUP($P77, INDIRECT($Q$2),Y$6,0)*INDIRECT($P$1),VLOOKUP($P77, INDIRECT($Q$2),Y$6,0)),IF($E77="E",0,3))</f>
        <v>0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19"/>
        <v>59434C</v>
      </c>
      <c r="AC77" s="130" t="str">
        <f t="shared" si="12"/>
        <v>HR Labor Relations Associate</v>
      </c>
      <c r="AD77" s="284" t="str">
        <f t="shared" si="13"/>
        <v>112</v>
      </c>
      <c r="AE77" s="282">
        <f t="shared" ca="1" si="17"/>
        <v>43.271000000000001</v>
      </c>
      <c r="AF77" s="282">
        <f t="shared" ca="1" si="17"/>
        <v>45.003</v>
      </c>
      <c r="AG77" s="282">
        <f t="shared" ca="1" si="17"/>
        <v>46.805</v>
      </c>
      <c r="AH77" s="282">
        <f t="shared" ca="1" si="17"/>
        <v>48.68</v>
      </c>
      <c r="AI77" s="282">
        <f t="shared" ca="1" si="17"/>
        <v>50.628999999999998</v>
      </c>
      <c r="AJ77" s="282" t="str">
        <f t="shared" ca="1" si="17"/>
        <v/>
      </c>
      <c r="AK77" s="282" t="str">
        <f t="shared" ca="1" si="17"/>
        <v/>
      </c>
    </row>
    <row r="78" spans="1:37" x14ac:dyDescent="0.3">
      <c r="A78" s="75" t="s">
        <v>517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518</v>
      </c>
      <c r="G78" s="74">
        <f t="shared" ca="1" si="16"/>
        <v>37.121000000000002</v>
      </c>
      <c r="H78" s="74">
        <f t="shared" ca="1" si="16"/>
        <v>39.075000000000003</v>
      </c>
      <c r="I78" s="74">
        <f t="shared" ca="1" si="16"/>
        <v>40.168999999999997</v>
      </c>
      <c r="J78" s="74">
        <f t="shared" ca="1" si="16"/>
        <v>41.292999999999999</v>
      </c>
      <c r="K78" s="74">
        <f t="shared" ca="1" si="16"/>
        <v>42.945</v>
      </c>
      <c r="L78" s="74">
        <f t="shared" ca="1" si="16"/>
        <v>0</v>
      </c>
      <c r="M78" s="74">
        <f t="shared" ca="1" si="16"/>
        <v>0</v>
      </c>
      <c r="N78" s="72"/>
      <c r="P78" s="187" t="str">
        <f t="shared" si="18"/>
        <v>52961C</v>
      </c>
      <c r="Q78" s="191" t="s">
        <v>600</v>
      </c>
      <c r="R78" s="188" t="str">
        <f t="shared" si="10"/>
        <v>HR Labor Relations Specialist</v>
      </c>
      <c r="S78" s="189" t="str">
        <f t="shared" si="20"/>
        <v>108</v>
      </c>
      <c r="T78" s="186" cm="1">
        <f t="array" aca="1" ref="T78" ca="1">ROUND(IF($Q78="Y",VLOOKUP($P78, INDIRECT($Q$2),T$6,0)*INDIRECT($P$1),VLOOKUP($P78, INDIRECT($Q$2),T$6,0)),IF($E78="E",0,3))</f>
        <v>37.121000000000002</v>
      </c>
      <c r="U78" s="186" cm="1">
        <f t="array" aca="1" ref="U78" ca="1">ROUND(IF($Q78="Y",VLOOKUP($P78, INDIRECT($Q$2),U$6,0)*INDIRECT($P$1),VLOOKUP($P78, INDIRECT($Q$2),U$6,0)),IF($E78="E",0,3))</f>
        <v>39.075000000000003</v>
      </c>
      <c r="V78" s="186" cm="1">
        <f t="array" aca="1" ref="V78" ca="1">ROUND(IF($Q78="Y",VLOOKUP($P78, INDIRECT($Q$2),V$6,0)*INDIRECT($P$1),VLOOKUP($P78, INDIRECT($Q$2),V$6,0)),IF($E78="E",0,3))</f>
        <v>40.168999999999997</v>
      </c>
      <c r="W78" s="186" cm="1">
        <f t="array" aca="1" ref="W78" ca="1">ROUND(IF($Q78="Y",VLOOKUP($P78, INDIRECT($Q$2),W$6,0)*INDIRECT($P$1),VLOOKUP($P78, INDIRECT($Q$2),W$6,0)),IF($E78="E",0,3))</f>
        <v>41.292999999999999</v>
      </c>
      <c r="X78" s="186" cm="1">
        <f t="array" aca="1" ref="X78" ca="1">ROUND(IF($Q78="Y",VLOOKUP($P78, INDIRECT($Q$2),X$6,0)*INDIRECT($P$1),VLOOKUP($P78, INDIRECT($Q$2),X$6,0)),IF($E78="E",0,3))</f>
        <v>42.945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19"/>
        <v>52961C</v>
      </c>
      <c r="AC78" s="130" t="str">
        <f t="shared" si="12"/>
        <v>HR Labor Relations Specialist</v>
      </c>
      <c r="AD78" s="284" t="str">
        <f t="shared" si="13"/>
        <v>108</v>
      </c>
      <c r="AE78" s="282">
        <f t="shared" ca="1" si="17"/>
        <v>37.121000000000002</v>
      </c>
      <c r="AF78" s="282">
        <f t="shared" ca="1" si="17"/>
        <v>39.075000000000003</v>
      </c>
      <c r="AG78" s="282">
        <f t="shared" ca="1" si="17"/>
        <v>40.168999999999997</v>
      </c>
      <c r="AH78" s="282">
        <f t="shared" ca="1" si="17"/>
        <v>41.292999999999999</v>
      </c>
      <c r="AI78" s="282">
        <f t="shared" ca="1" si="17"/>
        <v>42.945</v>
      </c>
      <c r="AJ78" s="282" t="str">
        <f t="shared" ca="1" si="17"/>
        <v/>
      </c>
      <c r="AK78" s="282" t="str">
        <f t="shared" ca="1" si="17"/>
        <v/>
      </c>
    </row>
    <row r="79" spans="1:37" x14ac:dyDescent="0.3">
      <c r="A79" s="75" t="s">
        <v>100</v>
      </c>
      <c r="B79" s="75">
        <v>11</v>
      </c>
      <c r="C79" s="70" t="s">
        <v>944</v>
      </c>
      <c r="D79" s="75">
        <v>513</v>
      </c>
      <c r="E79" s="75" t="s">
        <v>17</v>
      </c>
      <c r="F79" s="73" t="s">
        <v>519</v>
      </c>
      <c r="G79" s="74">
        <f t="shared" ca="1" si="16"/>
        <v>103627</v>
      </c>
      <c r="H79" s="74">
        <f t="shared" ca="1" si="16"/>
        <v>109081</v>
      </c>
      <c r="I79" s="74">
        <f t="shared" ca="1" si="16"/>
        <v>114820</v>
      </c>
      <c r="J79" s="74">
        <f t="shared" ca="1" si="16"/>
        <v>122630</v>
      </c>
      <c r="K79" s="74">
        <f t="shared" ca="1" si="16"/>
        <v>126065</v>
      </c>
      <c r="L79" s="74">
        <f t="shared" ca="1" si="16"/>
        <v>129595</v>
      </c>
      <c r="M79" s="74">
        <f t="shared" ca="1" si="16"/>
        <v>133288</v>
      </c>
      <c r="N79" s="72"/>
      <c r="P79" s="187" t="str">
        <f t="shared" si="18"/>
        <v>06063C</v>
      </c>
      <c r="Q79" s="191" t="s">
        <v>600</v>
      </c>
      <c r="R79" s="188" t="str">
        <f t="shared" si="10"/>
        <v>HR Leadership &amp; Change Manager</v>
      </c>
      <c r="S79" s="189" t="str">
        <f t="shared" si="20"/>
        <v>136</v>
      </c>
      <c r="T79" s="186" cm="1">
        <f t="array" aca="1" ref="T79" ca="1">ROUND(IF($Q79="Y",VLOOKUP($P79, INDIRECT($Q$2),T$6,0)*INDIRECT($P$1),VLOOKUP($P79, INDIRECT($Q$2),T$6,0)),IF($E79="E",0,3))</f>
        <v>103627</v>
      </c>
      <c r="U79" s="186" cm="1">
        <f t="array" aca="1" ref="U79" ca="1">ROUND(IF($Q79="Y",VLOOKUP($P79, INDIRECT($Q$2),U$6,0)*INDIRECT($P$1),VLOOKUP($P79, INDIRECT($Q$2),U$6,0)),IF($E79="E",0,3))</f>
        <v>109081</v>
      </c>
      <c r="V79" s="186" cm="1">
        <f t="array" aca="1" ref="V79" ca="1">ROUND(IF($Q79="Y",VLOOKUP($P79, INDIRECT($Q$2),V$6,0)*INDIRECT($P$1),VLOOKUP($P79, INDIRECT($Q$2),V$6,0)),IF($E79="E",0,3))</f>
        <v>114820</v>
      </c>
      <c r="W79" s="186" cm="1">
        <f t="array" aca="1" ref="W79" ca="1">ROUND(IF($Q79="Y",VLOOKUP($P79, INDIRECT($Q$2),W$6,0)*INDIRECT($P$1),VLOOKUP($P79, INDIRECT($Q$2),W$6,0)),IF($E79="E",0,3))</f>
        <v>122630</v>
      </c>
      <c r="X79" s="186" cm="1">
        <f t="array" aca="1" ref="X79" ca="1">ROUND(IF($Q79="Y",VLOOKUP($P79, INDIRECT($Q$2),X$6,0)*INDIRECT($P$1),VLOOKUP($P79, INDIRECT($Q$2),X$6,0)),IF($E79="E",0,3))</f>
        <v>126065</v>
      </c>
      <c r="Y79" s="186" cm="1">
        <f t="array" aca="1" ref="Y79" ca="1">ROUND(IF($Q79="Y",VLOOKUP($P79, INDIRECT($Q$2),Y$6,0)*INDIRECT($P$1),VLOOKUP($P79, INDIRECT($Q$2),Y$6,0)),IF($E79="E",0,3))</f>
        <v>129595</v>
      </c>
      <c r="Z79" s="186" cm="1">
        <f t="array" aca="1" ref="Z79" ca="1">ROUND(IF($Q79="Y",VLOOKUP($P79, INDIRECT($Q$2),Z$6,0)*INDIRECT($P$1),VLOOKUP($P79, INDIRECT($Q$2),Z$6,0)),IF($E79="E",0,3))</f>
        <v>133288</v>
      </c>
      <c r="AA79" s="186"/>
      <c r="AB79" s="282" t="str">
        <f t="shared" si="19"/>
        <v>06063C</v>
      </c>
      <c r="AC79" s="130" t="str">
        <f t="shared" si="12"/>
        <v>HR Leadership &amp; Change Manager</v>
      </c>
      <c r="AD79" s="284" t="str">
        <f t="shared" si="13"/>
        <v>136</v>
      </c>
      <c r="AE79" s="282">
        <f t="shared" ca="1" si="17"/>
        <v>49.820999999999998</v>
      </c>
      <c r="AF79" s="282">
        <f t="shared" ca="1" si="17"/>
        <v>52.442999999999998</v>
      </c>
      <c r="AG79" s="282">
        <f t="shared" ca="1" si="17"/>
        <v>55.201999999999998</v>
      </c>
      <c r="AH79" s="282">
        <f t="shared" ca="1" si="17"/>
        <v>58.957000000000001</v>
      </c>
      <c r="AI79" s="282">
        <f t="shared" ca="1" si="17"/>
        <v>60.608999999999995</v>
      </c>
      <c r="AJ79" s="282">
        <f t="shared" ca="1" si="17"/>
        <v>62.305999999999997</v>
      </c>
      <c r="AK79" s="282">
        <f t="shared" ca="1" si="17"/>
        <v>64.081000000000003</v>
      </c>
    </row>
    <row r="80" spans="1:37" x14ac:dyDescent="0.3">
      <c r="A80" s="75" t="s">
        <v>520</v>
      </c>
      <c r="B80" s="75">
        <v>10</v>
      </c>
      <c r="C80" s="70" t="s">
        <v>930</v>
      </c>
      <c r="D80" s="75">
        <v>458</v>
      </c>
      <c r="E80" s="75" t="s">
        <v>17</v>
      </c>
      <c r="F80" s="73" t="s">
        <v>521</v>
      </c>
      <c r="G80" s="74">
        <f t="shared" ca="1" si="16"/>
        <v>104274</v>
      </c>
      <c r="H80" s="74">
        <f t="shared" ca="1" si="16"/>
        <v>108449</v>
      </c>
      <c r="I80" s="74">
        <f t="shared" ca="1" si="16"/>
        <v>112793</v>
      </c>
      <c r="J80" s="74">
        <f t="shared" ca="1" si="16"/>
        <v>117307</v>
      </c>
      <c r="K80" s="74">
        <f t="shared" ca="1" si="16"/>
        <v>122004</v>
      </c>
      <c r="L80" s="74">
        <f t="shared" ca="1" si="16"/>
        <v>0</v>
      </c>
      <c r="M80" s="74">
        <f t="shared" ca="1" si="16"/>
        <v>0</v>
      </c>
      <c r="N80" s="72"/>
      <c r="P80" s="187" t="str">
        <f t="shared" si="18"/>
        <v>52963C</v>
      </c>
      <c r="Q80" s="191" t="s">
        <v>600</v>
      </c>
      <c r="R80" s="188" t="str">
        <f t="shared" si="10"/>
        <v>HR Learning Technologies Specialist</v>
      </c>
      <c r="S80" s="189" t="str">
        <f t="shared" si="20"/>
        <v>131</v>
      </c>
      <c r="T80" s="186" cm="1">
        <f t="array" aca="1" ref="T80" ca="1">ROUND(IF($Q80="Y",VLOOKUP($P80, INDIRECT($Q$2),T$6,0)*INDIRECT($P$1),VLOOKUP($P80, INDIRECT($Q$2),T$6,0)),IF($E80="E",0,3))</f>
        <v>104274</v>
      </c>
      <c r="U80" s="186" cm="1">
        <f t="array" aca="1" ref="U80" ca="1">ROUND(IF($Q80="Y",VLOOKUP($P80, INDIRECT($Q$2),U$6,0)*INDIRECT($P$1),VLOOKUP($P80, INDIRECT($Q$2),U$6,0)),IF($E80="E",0,3))</f>
        <v>108449</v>
      </c>
      <c r="V80" s="186" cm="1">
        <f t="array" aca="1" ref="V80" ca="1">ROUND(IF($Q80="Y",VLOOKUP($P80, INDIRECT($Q$2),V$6,0)*INDIRECT($P$1),VLOOKUP($P80, INDIRECT($Q$2),V$6,0)),IF($E80="E",0,3))</f>
        <v>112793</v>
      </c>
      <c r="W80" s="186" cm="1">
        <f t="array" aca="1" ref="W80" ca="1">ROUND(IF($Q80="Y",VLOOKUP($P80, INDIRECT($Q$2),W$6,0)*INDIRECT($P$1),VLOOKUP($P80, INDIRECT($Q$2),W$6,0)),IF($E80="E",0,3))</f>
        <v>117307</v>
      </c>
      <c r="X80" s="186" cm="1">
        <f t="array" aca="1" ref="X80" ca="1">ROUND(IF($Q80="Y",VLOOKUP($P80, INDIRECT($Q$2),X$6,0)*INDIRECT($P$1),VLOOKUP($P80, INDIRECT($Q$2),X$6,0)),IF($E80="E",0,3))</f>
        <v>122004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19"/>
        <v>52963C</v>
      </c>
      <c r="AC80" s="130" t="str">
        <f t="shared" si="12"/>
        <v>HR Learning Technologies Specialist</v>
      </c>
      <c r="AD80" s="284" t="str">
        <f t="shared" si="13"/>
        <v>131</v>
      </c>
      <c r="AE80" s="282">
        <f t="shared" ca="1" si="17"/>
        <v>50.131999999999998</v>
      </c>
      <c r="AF80" s="282">
        <f t="shared" ca="1" si="17"/>
        <v>52.138999999999996</v>
      </c>
      <c r="AG80" s="282">
        <f t="shared" ca="1" si="17"/>
        <v>54.227999999999994</v>
      </c>
      <c r="AH80" s="282">
        <f t="shared" ca="1" si="17"/>
        <v>56.397999999999996</v>
      </c>
      <c r="AI80" s="282">
        <f t="shared" ca="1" si="17"/>
        <v>58.655999999999999</v>
      </c>
      <c r="AJ80" s="282" t="str">
        <f t="shared" ca="1" si="17"/>
        <v/>
      </c>
      <c r="AK80" s="282" t="str">
        <f t="shared" ca="1" si="17"/>
        <v/>
      </c>
    </row>
    <row r="81" spans="1:37" x14ac:dyDescent="0.3">
      <c r="A81" s="75" t="s">
        <v>699</v>
      </c>
      <c r="B81" s="75">
        <v>11</v>
      </c>
      <c r="C81" s="70" t="s">
        <v>945</v>
      </c>
      <c r="D81" s="75">
        <v>523</v>
      </c>
      <c r="E81" s="75" t="s">
        <v>17</v>
      </c>
      <c r="F81" s="73" t="s">
        <v>785</v>
      </c>
      <c r="G81" s="74">
        <f t="shared" ca="1" si="16"/>
        <v>114592</v>
      </c>
      <c r="H81" s="74">
        <f t="shared" ca="1" si="16"/>
        <v>119175</v>
      </c>
      <c r="I81" s="74">
        <f t="shared" ca="1" si="16"/>
        <v>123943</v>
      </c>
      <c r="J81" s="74">
        <f t="shared" ca="1" si="16"/>
        <v>128902</v>
      </c>
      <c r="K81" s="74">
        <f t="shared" ca="1" si="16"/>
        <v>134058</v>
      </c>
      <c r="L81" s="74">
        <f t="shared" ca="1" si="16"/>
        <v>0</v>
      </c>
      <c r="M81" s="74">
        <f t="shared" ca="1" si="16"/>
        <v>0</v>
      </c>
      <c r="N81" s="72"/>
      <c r="P81" s="187" t="str">
        <f t="shared" si="18"/>
        <v>53004C</v>
      </c>
      <c r="Q81" s="191" t="s">
        <v>600</v>
      </c>
      <c r="R81" s="188" t="str">
        <f t="shared" si="10"/>
        <v>HR Project Mgr-Confidential-C</v>
      </c>
      <c r="S81" s="189" t="str">
        <f t="shared" si="20"/>
        <v>137</v>
      </c>
      <c r="T81" s="186" cm="1">
        <f t="array" aca="1" ref="T81" ca="1">ROUND(IF($Q81="Y",VLOOKUP($P81, INDIRECT($Q$2),T$6,0)*INDIRECT($P$1),VLOOKUP($P81, INDIRECT($Q$2),T$6,0)),IF($E81="E",0,3))</f>
        <v>114592</v>
      </c>
      <c r="U81" s="186" cm="1">
        <f t="array" aca="1" ref="U81" ca="1">ROUND(IF($Q81="Y",VLOOKUP($P81, INDIRECT($Q$2),U$6,0)*INDIRECT($P$1),VLOOKUP($P81, INDIRECT($Q$2),U$6,0)),IF($E81="E",0,3))</f>
        <v>119175</v>
      </c>
      <c r="V81" s="186" cm="1">
        <f t="array" aca="1" ref="V81" ca="1">ROUND(IF($Q81="Y",VLOOKUP($P81, INDIRECT($Q$2),V$6,0)*INDIRECT($P$1),VLOOKUP($P81, INDIRECT($Q$2),V$6,0)),IF($E81="E",0,3))</f>
        <v>123943</v>
      </c>
      <c r="W81" s="186" cm="1">
        <f t="array" aca="1" ref="W81" ca="1">ROUND(IF($Q81="Y",VLOOKUP($P81, INDIRECT($Q$2),W$6,0)*INDIRECT($P$1),VLOOKUP($P81, INDIRECT($Q$2),W$6,0)),IF($E81="E",0,3))</f>
        <v>128902</v>
      </c>
      <c r="X81" s="186" cm="1">
        <f t="array" aca="1" ref="X81" ca="1">ROUND(IF($Q81="Y",VLOOKUP($P81, INDIRECT($Q$2),X$6,0)*INDIRECT($P$1),VLOOKUP($P81, INDIRECT($Q$2),X$6,0)),IF($E81="E",0,3))</f>
        <v>134058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19"/>
        <v>53004C</v>
      </c>
      <c r="AC81" s="130" t="str">
        <f t="shared" si="12"/>
        <v>HR Project Mgr-Confidential-C</v>
      </c>
      <c r="AD81" s="284" t="str">
        <f t="shared" si="13"/>
        <v>137</v>
      </c>
      <c r="AE81" s="282">
        <f t="shared" ca="1" si="17"/>
        <v>55.092999999999996</v>
      </c>
      <c r="AF81" s="282">
        <f t="shared" ca="1" si="17"/>
        <v>57.295999999999999</v>
      </c>
      <c r="AG81" s="282">
        <f t="shared" ca="1" si="17"/>
        <v>59.588000000000001</v>
      </c>
      <c r="AH81" s="282">
        <f t="shared" ca="1" si="17"/>
        <v>61.972999999999999</v>
      </c>
      <c r="AI81" s="282">
        <f t="shared" ca="1" si="17"/>
        <v>64.451000000000008</v>
      </c>
      <c r="AJ81" s="282" t="str">
        <f t="shared" ca="1" si="17"/>
        <v/>
      </c>
      <c r="AK81" s="282" t="str">
        <f t="shared" ca="1" si="17"/>
        <v/>
      </c>
    </row>
    <row r="82" spans="1:37" x14ac:dyDescent="0.3">
      <c r="A82" s="75" t="s">
        <v>525</v>
      </c>
      <c r="B82" s="75">
        <v>8</v>
      </c>
      <c r="C82" s="70" t="s">
        <v>524</v>
      </c>
      <c r="D82" s="75">
        <v>395</v>
      </c>
      <c r="E82" s="75" t="s">
        <v>17</v>
      </c>
      <c r="F82" s="73" t="s">
        <v>526</v>
      </c>
      <c r="G82" s="74">
        <f t="shared" ca="1" si="16"/>
        <v>87914</v>
      </c>
      <c r="H82" s="74">
        <f t="shared" ca="1" si="16"/>
        <v>91436</v>
      </c>
      <c r="I82" s="74">
        <f t="shared" ca="1" si="16"/>
        <v>95096</v>
      </c>
      <c r="J82" s="74">
        <f t="shared" ca="1" si="16"/>
        <v>98903</v>
      </c>
      <c r="K82" s="74">
        <f t="shared" ca="1" si="16"/>
        <v>102864</v>
      </c>
      <c r="L82" s="74">
        <f t="shared" ca="1" si="16"/>
        <v>0</v>
      </c>
      <c r="M82" s="74">
        <f t="shared" ca="1" si="16"/>
        <v>0</v>
      </c>
      <c r="N82" s="72"/>
      <c r="P82" s="187" t="str">
        <f t="shared" si="18"/>
        <v>52959C</v>
      </c>
      <c r="Q82" s="186" t="s">
        <v>600</v>
      </c>
      <c r="R82" s="188" t="str">
        <f t="shared" si="10"/>
        <v>HR Recruiter</v>
      </c>
      <c r="S82" s="189" t="str">
        <f t="shared" si="20"/>
        <v>109</v>
      </c>
      <c r="T82" s="186" cm="1">
        <f t="array" aca="1" ref="T82" ca="1">ROUND(IF($Q82="Y",VLOOKUP($P82, INDIRECT($Q$2),T$6,0)*INDIRECT($P$1),VLOOKUP($P82, INDIRECT($Q$2),T$6,0)),IF($E82="E",0,3))</f>
        <v>87914</v>
      </c>
      <c r="U82" s="186" cm="1">
        <f t="array" aca="1" ref="U82" ca="1">ROUND(IF($Q82="Y",VLOOKUP($P82, INDIRECT($Q$2),U$6,0)*INDIRECT($P$1),VLOOKUP($P82, INDIRECT($Q$2),U$6,0)),IF($E82="E",0,3))</f>
        <v>91436</v>
      </c>
      <c r="V82" s="186" cm="1">
        <f t="array" aca="1" ref="V82" ca="1">ROUND(IF($Q82="Y",VLOOKUP($P82, INDIRECT($Q$2),V$6,0)*INDIRECT($P$1),VLOOKUP($P82, INDIRECT($Q$2),V$6,0)),IF($E82="E",0,3))</f>
        <v>95096</v>
      </c>
      <c r="W82" s="186" cm="1">
        <f t="array" aca="1" ref="W82" ca="1">ROUND(IF($Q82="Y",VLOOKUP($P82, INDIRECT($Q$2),W$6,0)*INDIRECT($P$1),VLOOKUP($P82, INDIRECT($Q$2),W$6,0)),IF($E82="E",0,3))</f>
        <v>98903</v>
      </c>
      <c r="X82" s="186" cm="1">
        <f t="array" aca="1" ref="X82" ca="1">ROUND(IF($Q82="Y",VLOOKUP($P82, INDIRECT($Q$2),X$6,0)*INDIRECT($P$1),VLOOKUP($P82, INDIRECT($Q$2),X$6,0)),IF($E82="E",0,3))</f>
        <v>102864</v>
      </c>
      <c r="Y82" s="186" cm="1">
        <f t="array" aca="1" ref="Y82" ca="1">ROUND(IF($Q82="Y",VLOOKUP($P82, INDIRECT($Q$2),Y$6,0)*INDIRECT($P$1),VLOOKUP($P82, INDIRECT($Q$2),Y$6,0)),IF($E82="E",0,3))</f>
        <v>0</v>
      </c>
      <c r="Z82" s="186" cm="1">
        <f t="array" aca="1" ref="Z82" ca="1">ROUND(IF($Q82="Y",VLOOKUP($P82, INDIRECT($Q$2),Z$6,0)*INDIRECT($P$1),VLOOKUP($P82, INDIRECT($Q$2),Z$6,0)),IF($E82="E",0,3))</f>
        <v>0</v>
      </c>
      <c r="AA82" s="186"/>
      <c r="AB82" s="282" t="str">
        <f t="shared" si="19"/>
        <v>52959C</v>
      </c>
      <c r="AC82" s="130" t="str">
        <f t="shared" si="12"/>
        <v>HR Recruiter</v>
      </c>
      <c r="AD82" s="284" t="str">
        <f t="shared" si="13"/>
        <v>109</v>
      </c>
      <c r="AE82" s="282">
        <f t="shared" ca="1" si="17"/>
        <v>42.266999999999996</v>
      </c>
      <c r="AF82" s="282">
        <f t="shared" ca="1" si="17"/>
        <v>43.96</v>
      </c>
      <c r="AG82" s="282">
        <f t="shared" ca="1" si="17"/>
        <v>45.72</v>
      </c>
      <c r="AH82" s="282">
        <f t="shared" ca="1" si="17"/>
        <v>47.55</v>
      </c>
      <c r="AI82" s="282">
        <f t="shared" ca="1" si="17"/>
        <v>49.454000000000001</v>
      </c>
      <c r="AJ82" s="282" t="str">
        <f t="shared" ca="1" si="17"/>
        <v/>
      </c>
      <c r="AK82" s="282" t="str">
        <f t="shared" ca="1" si="17"/>
        <v/>
      </c>
    </row>
    <row r="83" spans="1:37" x14ac:dyDescent="0.3">
      <c r="A83" s="75" t="s">
        <v>90</v>
      </c>
      <c r="B83" s="75">
        <v>8</v>
      </c>
      <c r="C83" s="70" t="s">
        <v>88</v>
      </c>
      <c r="D83" s="75">
        <v>400</v>
      </c>
      <c r="E83" s="75" t="s">
        <v>17</v>
      </c>
      <c r="F83" s="73" t="s">
        <v>527</v>
      </c>
      <c r="G83" s="74">
        <f t="shared" ca="1" si="16"/>
        <v>76146</v>
      </c>
      <c r="H83" s="74">
        <f t="shared" ca="1" si="16"/>
        <v>80326</v>
      </c>
      <c r="I83" s="74">
        <f t="shared" ca="1" si="16"/>
        <v>84501</v>
      </c>
      <c r="J83" s="74">
        <f t="shared" ca="1" si="16"/>
        <v>88971</v>
      </c>
      <c r="K83" s="74">
        <f t="shared" ca="1" si="16"/>
        <v>93672</v>
      </c>
      <c r="L83" s="74">
        <f t="shared" ca="1" si="16"/>
        <v>99491</v>
      </c>
      <c r="M83" s="74">
        <f t="shared" ca="1" si="16"/>
        <v>105307</v>
      </c>
      <c r="N83" s="72"/>
      <c r="P83" s="187" t="str">
        <f t="shared" si="18"/>
        <v>05418C</v>
      </c>
      <c r="Q83" s="191" t="s">
        <v>600</v>
      </c>
      <c r="R83" s="188" t="str">
        <f t="shared" si="10"/>
        <v>HR Representative</v>
      </c>
      <c r="S83" s="189" t="str">
        <f t="shared" si="20"/>
        <v>60M</v>
      </c>
      <c r="T83" s="186" cm="1">
        <f t="array" aca="1" ref="T83" ca="1">ROUND(IF($Q83="Y",VLOOKUP($P83, INDIRECT($Q$2),T$6,0)*INDIRECT($P$1),VLOOKUP($P83, INDIRECT($Q$2),T$6,0)),IF($E83="E",0,3))</f>
        <v>76146</v>
      </c>
      <c r="U83" s="186" cm="1">
        <f t="array" aca="1" ref="U83" ca="1">ROUND(IF($Q83="Y",VLOOKUP($P83, INDIRECT($Q$2),U$6,0)*INDIRECT($P$1),VLOOKUP($P83, INDIRECT($Q$2),U$6,0)),IF($E83="E",0,3))</f>
        <v>80326</v>
      </c>
      <c r="V83" s="186" cm="1">
        <f t="array" aca="1" ref="V83" ca="1">ROUND(IF($Q83="Y",VLOOKUP($P83, INDIRECT($Q$2),V$6,0)*INDIRECT($P$1),VLOOKUP($P83, INDIRECT($Q$2),V$6,0)),IF($E83="E",0,3))</f>
        <v>84501</v>
      </c>
      <c r="W83" s="186" cm="1">
        <f t="array" aca="1" ref="W83" ca="1">ROUND(IF($Q83="Y",VLOOKUP($P83, INDIRECT($Q$2),W$6,0)*INDIRECT($P$1),VLOOKUP($P83, INDIRECT($Q$2),W$6,0)),IF($E83="E",0,3))</f>
        <v>88971</v>
      </c>
      <c r="X83" s="186" cm="1">
        <f t="array" aca="1" ref="X83" ca="1">ROUND(IF($Q83="Y",VLOOKUP($P83, INDIRECT($Q$2),X$6,0)*INDIRECT($P$1),VLOOKUP($P83, INDIRECT($Q$2),X$6,0)),IF($E83="E",0,3))</f>
        <v>93672</v>
      </c>
      <c r="Y83" s="186" cm="1">
        <f t="array" aca="1" ref="Y83" ca="1">ROUND(IF($Q83="Y",VLOOKUP($P83, INDIRECT($Q$2),Y$6,0)*INDIRECT($P$1),VLOOKUP($P83, INDIRECT($Q$2),Y$6,0)),IF($E83="E",0,3))</f>
        <v>99491</v>
      </c>
      <c r="Z83" s="186" cm="1">
        <f t="array" aca="1" ref="Z83" ca="1">ROUND(IF($Q83="Y",VLOOKUP($P83, INDIRECT($Q$2),Z$6,0)*INDIRECT($P$1),VLOOKUP($P83, INDIRECT($Q$2),Z$6,0)),IF($E83="E",0,3))</f>
        <v>105307</v>
      </c>
      <c r="AA83" s="186"/>
      <c r="AB83" s="282" t="str">
        <f t="shared" si="19"/>
        <v>05418C</v>
      </c>
      <c r="AC83" s="130" t="str">
        <f t="shared" si="12"/>
        <v>HR Representative</v>
      </c>
      <c r="AD83" s="284" t="str">
        <f t="shared" si="13"/>
        <v>60M</v>
      </c>
      <c r="AE83" s="282">
        <f t="shared" ca="1" si="17"/>
        <v>36.608999999999995</v>
      </c>
      <c r="AF83" s="282">
        <f t="shared" ca="1" si="17"/>
        <v>38.619</v>
      </c>
      <c r="AG83" s="282">
        <f t="shared" ca="1" si="17"/>
        <v>40.625999999999998</v>
      </c>
      <c r="AH83" s="282">
        <f t="shared" ca="1" si="17"/>
        <v>42.774999999999999</v>
      </c>
      <c r="AI83" s="282">
        <f t="shared" ca="1" si="17"/>
        <v>45.034999999999997</v>
      </c>
      <c r="AJ83" s="282">
        <f t="shared" ca="1" si="17"/>
        <v>47.832999999999998</v>
      </c>
      <c r="AK83" s="282">
        <f t="shared" ca="1" si="17"/>
        <v>50.628999999999998</v>
      </c>
    </row>
    <row r="84" spans="1:37" x14ac:dyDescent="0.3">
      <c r="A84" s="75" t="s">
        <v>96</v>
      </c>
      <c r="B84" s="75">
        <v>6</v>
      </c>
      <c r="C84" s="70" t="s">
        <v>95</v>
      </c>
      <c r="D84" s="75">
        <v>308</v>
      </c>
      <c r="E84" s="75" t="s">
        <v>21</v>
      </c>
      <c r="F84" s="73" t="s">
        <v>554</v>
      </c>
      <c r="G84" s="74">
        <f t="shared" ca="1" si="16"/>
        <v>32.116999999999997</v>
      </c>
      <c r="H84" s="74">
        <f t="shared" ca="1" si="16"/>
        <v>33.722999999999999</v>
      </c>
      <c r="I84" s="74">
        <f t="shared" ca="1" si="16"/>
        <v>35.409999999999997</v>
      </c>
      <c r="J84" s="74">
        <f t="shared" ca="1" si="16"/>
        <v>37.18</v>
      </c>
      <c r="K84" s="74">
        <f t="shared" ca="1" si="16"/>
        <v>39.037999999999997</v>
      </c>
      <c r="L84" s="74">
        <f t="shared" ca="1" si="16"/>
        <v>40.991</v>
      </c>
      <c r="M84" s="74">
        <f t="shared" ca="1" si="16"/>
        <v>0</v>
      </c>
      <c r="N84" s="72"/>
      <c r="P84" s="187" t="str">
        <f t="shared" si="18"/>
        <v>05426C</v>
      </c>
      <c r="Q84" s="191" t="s">
        <v>600</v>
      </c>
      <c r="R84" s="188" t="str">
        <f t="shared" si="10"/>
        <v>HR Sr Associate</v>
      </c>
      <c r="S84" s="189" t="str">
        <f t="shared" si="20"/>
        <v>04</v>
      </c>
      <c r="T84" s="186" cm="1">
        <f t="array" aca="1" ref="T84" ca="1">ROUND(IF($Q84="Y",VLOOKUP($P84, INDIRECT($Q$2),T$6,0)*INDIRECT($P$1),VLOOKUP($P84, INDIRECT($Q$2),T$6,0)),IF($E84="E",0,3))</f>
        <v>32.116999999999997</v>
      </c>
      <c r="U84" s="186" cm="1">
        <f t="array" aca="1" ref="U84" ca="1">ROUND(IF($Q84="Y",VLOOKUP($P84, INDIRECT($Q$2),U$6,0)*INDIRECT($P$1),VLOOKUP($P84, INDIRECT($Q$2),U$6,0)),IF($E84="E",0,3))</f>
        <v>33.722999999999999</v>
      </c>
      <c r="V84" s="186" cm="1">
        <f t="array" aca="1" ref="V84" ca="1">ROUND(IF($Q84="Y",VLOOKUP($P84, INDIRECT($Q$2),V$6,0)*INDIRECT($P$1),VLOOKUP($P84, INDIRECT($Q$2),V$6,0)),IF($E84="E",0,3))</f>
        <v>35.409999999999997</v>
      </c>
      <c r="W84" s="186" cm="1">
        <f t="array" aca="1" ref="W84" ca="1">ROUND(IF($Q84="Y",VLOOKUP($P84, INDIRECT($Q$2),W$6,0)*INDIRECT($P$1),VLOOKUP($P84, INDIRECT($Q$2),W$6,0)),IF($E84="E",0,3))</f>
        <v>37.18</v>
      </c>
      <c r="X84" s="186" cm="1">
        <f t="array" aca="1" ref="X84" ca="1">ROUND(IF($Q84="Y",VLOOKUP($P84, INDIRECT($Q$2),X$6,0)*INDIRECT($P$1),VLOOKUP($P84, INDIRECT($Q$2),X$6,0)),IF($E84="E",0,3))</f>
        <v>39.037999999999997</v>
      </c>
      <c r="Y84" s="186" cm="1">
        <f t="array" aca="1" ref="Y84" ca="1">ROUND(IF($Q84="Y",VLOOKUP($P84, INDIRECT($Q$2),Y$6,0)*INDIRECT($P$1),VLOOKUP($P84, INDIRECT($Q$2),Y$6,0)),IF($E84="E",0,3))</f>
        <v>40.991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9"/>
        <v>05426C</v>
      </c>
      <c r="AC84" s="130" t="str">
        <f t="shared" si="12"/>
        <v>HR Sr Associate</v>
      </c>
      <c r="AD84" s="284" t="str">
        <f t="shared" si="13"/>
        <v>04</v>
      </c>
      <c r="AE84" s="282">
        <f t="shared" ca="1" si="17"/>
        <v>32.116999999999997</v>
      </c>
      <c r="AF84" s="282">
        <f t="shared" ca="1" si="17"/>
        <v>33.722999999999999</v>
      </c>
      <c r="AG84" s="282">
        <f t="shared" ca="1" si="17"/>
        <v>35.409999999999997</v>
      </c>
      <c r="AH84" s="282">
        <f t="shared" ca="1" si="17"/>
        <v>37.18</v>
      </c>
      <c r="AI84" s="282">
        <f t="shared" ca="1" si="17"/>
        <v>39.037999999999997</v>
      </c>
      <c r="AJ84" s="282">
        <f t="shared" ca="1" si="17"/>
        <v>40.991</v>
      </c>
      <c r="AK84" s="282" t="str">
        <f t="shared" ca="1" si="17"/>
        <v/>
      </c>
    </row>
    <row r="85" spans="1:37" x14ac:dyDescent="0.3">
      <c r="A85" s="75" t="s">
        <v>528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529</v>
      </c>
      <c r="G85" s="74">
        <f t="shared" ca="1" si="16"/>
        <v>104274</v>
      </c>
      <c r="H85" s="74">
        <f t="shared" ca="1" si="16"/>
        <v>108449</v>
      </c>
      <c r="I85" s="74">
        <f t="shared" ca="1" si="16"/>
        <v>112793</v>
      </c>
      <c r="J85" s="74">
        <f t="shared" ca="1" si="16"/>
        <v>117307</v>
      </c>
      <c r="K85" s="74">
        <f t="shared" ca="1" si="16"/>
        <v>122004</v>
      </c>
      <c r="L85" s="74">
        <f t="shared" ca="1" si="16"/>
        <v>0</v>
      </c>
      <c r="M85" s="74">
        <f t="shared" ca="1" si="16"/>
        <v>0</v>
      </c>
      <c r="N85" s="72"/>
      <c r="P85" s="187" t="str">
        <f t="shared" si="18"/>
        <v>52968C</v>
      </c>
      <c r="Q85" s="191" t="s">
        <v>600</v>
      </c>
      <c r="R85" s="188" t="str">
        <f t="shared" si="10"/>
        <v>HR Sr Health &amp; Wellness Representative</v>
      </c>
      <c r="S85" s="189" t="str">
        <f t="shared" si="20"/>
        <v>131</v>
      </c>
      <c r="T85" s="186" cm="1">
        <f t="array" aca="1" ref="T85" ca="1">ROUND(IF($Q85="Y",VLOOKUP($P85, INDIRECT($Q$2),T$6,0)*INDIRECT($P$1),VLOOKUP($P85, INDIRECT($Q$2),T$6,0)),IF($E85="E",0,3))</f>
        <v>104274</v>
      </c>
      <c r="U85" s="186" cm="1">
        <f t="array" aca="1" ref="U85" ca="1">ROUND(IF($Q85="Y",VLOOKUP($P85, INDIRECT($Q$2),U$6,0)*INDIRECT($P$1),VLOOKUP($P85, INDIRECT($Q$2),U$6,0)),IF($E85="E",0,3))</f>
        <v>108449</v>
      </c>
      <c r="V85" s="186" cm="1">
        <f t="array" aca="1" ref="V85" ca="1">ROUND(IF($Q85="Y",VLOOKUP($P85, INDIRECT($Q$2),V$6,0)*INDIRECT($P$1),VLOOKUP($P85, INDIRECT($Q$2),V$6,0)),IF($E85="E",0,3))</f>
        <v>112793</v>
      </c>
      <c r="W85" s="186" cm="1">
        <f t="array" aca="1" ref="W85" ca="1">ROUND(IF($Q85="Y",VLOOKUP($P85, INDIRECT($Q$2),W$6,0)*INDIRECT($P$1),VLOOKUP($P85, INDIRECT($Q$2),W$6,0)),IF($E85="E",0,3))</f>
        <v>117307</v>
      </c>
      <c r="X85" s="186" cm="1">
        <f t="array" aca="1" ref="X85" ca="1">ROUND(IF($Q85="Y",VLOOKUP($P85, INDIRECT($Q$2),X$6,0)*INDIRECT($P$1),VLOOKUP($P85, INDIRECT($Q$2),X$6,0)),IF($E85="E",0,3))</f>
        <v>122004</v>
      </c>
      <c r="Y85" s="186" cm="1">
        <f t="array" aca="1" ref="Y85" ca="1">ROUND(IF($Q85="Y",VLOOKUP($P85, INDIRECT($Q$2),Y$6,0)*INDIRECT($P$1),VLOOKUP($P85, INDIRECT($Q$2),Y$6,0)),IF($E85="E",0,3))</f>
        <v>0</v>
      </c>
      <c r="Z85" s="186" cm="1">
        <f t="array" aca="1" ref="Z85" ca="1">ROUND(IF($Q85="Y",VLOOKUP($P85, INDIRECT($Q$2),Z$6,0)*INDIRECT($P$1),VLOOKUP($P85, INDIRECT($Q$2),Z$6,0)),IF($E85="E",0,3))</f>
        <v>0</v>
      </c>
      <c r="AA85" s="186"/>
      <c r="AB85" s="282" t="str">
        <f t="shared" si="19"/>
        <v>52968C</v>
      </c>
      <c r="AC85" s="130" t="str">
        <f t="shared" si="12"/>
        <v>HR Sr Health &amp; Wellness Representative</v>
      </c>
      <c r="AD85" s="284" t="str">
        <f t="shared" si="13"/>
        <v>131</v>
      </c>
      <c r="AE85" s="282">
        <f t="shared" ca="1" si="17"/>
        <v>50.131999999999998</v>
      </c>
      <c r="AF85" s="282">
        <f t="shared" ca="1" si="17"/>
        <v>52.138999999999996</v>
      </c>
      <c r="AG85" s="282">
        <f t="shared" ca="1" si="17"/>
        <v>54.227999999999994</v>
      </c>
      <c r="AH85" s="282">
        <f t="shared" ca="1" si="17"/>
        <v>56.397999999999996</v>
      </c>
      <c r="AI85" s="282">
        <f t="shared" ca="1" si="17"/>
        <v>58.655999999999999</v>
      </c>
      <c r="AJ85" s="282" t="str">
        <f t="shared" ca="1" si="17"/>
        <v/>
      </c>
      <c r="AK85" s="282" t="str">
        <f t="shared" ca="1" si="17"/>
        <v/>
      </c>
    </row>
    <row r="86" spans="1:37" x14ac:dyDescent="0.3">
      <c r="A86" s="75" t="s">
        <v>532</v>
      </c>
      <c r="B86" s="75">
        <v>10</v>
      </c>
      <c r="C86" s="70" t="s">
        <v>930</v>
      </c>
      <c r="D86" s="75">
        <v>458</v>
      </c>
      <c r="E86" s="75" t="s">
        <v>17</v>
      </c>
      <c r="F86" s="73" t="s">
        <v>533</v>
      </c>
      <c r="G86" s="74">
        <f t="shared" ca="1" si="16"/>
        <v>104274</v>
      </c>
      <c r="H86" s="74">
        <f t="shared" ca="1" si="16"/>
        <v>108449</v>
      </c>
      <c r="I86" s="74">
        <f t="shared" ca="1" si="16"/>
        <v>112793</v>
      </c>
      <c r="J86" s="74">
        <f t="shared" ca="1" si="16"/>
        <v>117307</v>
      </c>
      <c r="K86" s="74">
        <f t="shared" ca="1" si="16"/>
        <v>122004</v>
      </c>
      <c r="L86" s="74">
        <f t="shared" ca="1" si="16"/>
        <v>0</v>
      </c>
      <c r="M86" s="74">
        <f t="shared" ca="1" si="16"/>
        <v>0</v>
      </c>
      <c r="N86" s="72"/>
      <c r="P86" s="187" t="str">
        <f t="shared" si="18"/>
        <v>52962C</v>
      </c>
      <c r="Q86" s="191" t="s">
        <v>600</v>
      </c>
      <c r="R86" s="188" t="str">
        <f t="shared" si="10"/>
        <v>HR Sr Learning Specialist</v>
      </c>
      <c r="S86" s="189" t="str">
        <f t="shared" si="20"/>
        <v>131</v>
      </c>
      <c r="T86" s="186" cm="1">
        <f t="array" aca="1" ref="T86" ca="1">ROUND(IF($Q86="Y",VLOOKUP($P86, INDIRECT($Q$2),T$6,0)*INDIRECT($P$1),VLOOKUP($P86, INDIRECT($Q$2),T$6,0)),IF($E86="E",0,3))</f>
        <v>104274</v>
      </c>
      <c r="U86" s="186" cm="1">
        <f t="array" aca="1" ref="U86" ca="1">ROUND(IF($Q86="Y",VLOOKUP($P86, INDIRECT($Q$2),U$6,0)*INDIRECT($P$1),VLOOKUP($P86, INDIRECT($Q$2),U$6,0)),IF($E86="E",0,3))</f>
        <v>108449</v>
      </c>
      <c r="V86" s="186" cm="1">
        <f t="array" aca="1" ref="V86" ca="1">ROUND(IF($Q86="Y",VLOOKUP($P86, INDIRECT($Q$2),V$6,0)*INDIRECT($P$1),VLOOKUP($P86, INDIRECT($Q$2),V$6,0)),IF($E86="E",0,3))</f>
        <v>112793</v>
      </c>
      <c r="W86" s="186" cm="1">
        <f t="array" aca="1" ref="W86" ca="1">ROUND(IF($Q86="Y",VLOOKUP($P86, INDIRECT($Q$2),W$6,0)*INDIRECT($P$1),VLOOKUP($P86, INDIRECT($Q$2),W$6,0)),IF($E86="E",0,3))</f>
        <v>117307</v>
      </c>
      <c r="X86" s="186" cm="1">
        <f t="array" aca="1" ref="X86" ca="1">ROUND(IF($Q86="Y",VLOOKUP($P86, INDIRECT($Q$2),X$6,0)*INDIRECT($P$1),VLOOKUP($P86, INDIRECT($Q$2),X$6,0)),IF($E86="E",0,3))</f>
        <v>122004</v>
      </c>
      <c r="Y86" s="186" cm="1">
        <f t="array" aca="1" ref="Y86" ca="1">ROUND(IF($Q86="Y",VLOOKUP($P86, INDIRECT($Q$2),Y$6,0)*INDIRECT($P$1),VLOOKUP($P86, INDIRECT($Q$2),Y$6,0)),IF($E86="E",0,3))</f>
        <v>0</v>
      </c>
      <c r="Z86" s="186" cm="1">
        <f t="array" aca="1" ref="Z86" ca="1">ROUND(IF($Q86="Y",VLOOKUP($P86, INDIRECT($Q$2),Z$6,0)*INDIRECT($P$1),VLOOKUP($P86, INDIRECT($Q$2),Z$6,0)),IF($E86="E",0,3))</f>
        <v>0</v>
      </c>
      <c r="AA86" s="186"/>
      <c r="AB86" s="282" t="str">
        <f t="shared" si="19"/>
        <v>52962C</v>
      </c>
      <c r="AC86" s="130" t="str">
        <f t="shared" si="12"/>
        <v>HR Sr Learning Specialist</v>
      </c>
      <c r="AD86" s="284" t="str">
        <f t="shared" si="13"/>
        <v>131</v>
      </c>
      <c r="AE86" s="282">
        <f t="shared" ca="1" si="17"/>
        <v>50.131999999999998</v>
      </c>
      <c r="AF86" s="282">
        <f t="shared" ca="1" si="17"/>
        <v>52.138999999999996</v>
      </c>
      <c r="AG86" s="282">
        <f t="shared" ca="1" si="17"/>
        <v>54.227999999999994</v>
      </c>
      <c r="AH86" s="282">
        <f t="shared" ca="1" si="17"/>
        <v>56.397999999999996</v>
      </c>
      <c r="AI86" s="282">
        <f t="shared" ca="1" si="17"/>
        <v>58.655999999999999</v>
      </c>
      <c r="AJ86" s="282" t="str">
        <f t="shared" ca="1" si="17"/>
        <v/>
      </c>
      <c r="AK86" s="282" t="str">
        <f t="shared" ca="1" si="17"/>
        <v/>
      </c>
    </row>
    <row r="87" spans="1:37" x14ac:dyDescent="0.3">
      <c r="A87" s="75" t="s">
        <v>951</v>
      </c>
      <c r="B87" s="75">
        <v>12</v>
      </c>
      <c r="C87" s="70" t="s">
        <v>952</v>
      </c>
      <c r="D87" s="75">
        <v>575</v>
      </c>
      <c r="E87" s="75" t="s">
        <v>17</v>
      </c>
      <c r="F87" s="73" t="s">
        <v>953</v>
      </c>
      <c r="G87" s="74">
        <f t="shared" ca="1" si="16"/>
        <v>127810</v>
      </c>
      <c r="H87" s="74">
        <f t="shared" ca="1" si="16"/>
        <v>132921</v>
      </c>
      <c r="I87" s="74">
        <f t="shared" ca="1" si="16"/>
        <v>138238</v>
      </c>
      <c r="J87" s="74">
        <f t="shared" ca="1" si="16"/>
        <v>143768</v>
      </c>
      <c r="K87" s="74">
        <f t="shared" ca="1" si="16"/>
        <v>149518</v>
      </c>
      <c r="L87" s="74">
        <f t="shared" ca="1" si="16"/>
        <v>0</v>
      </c>
      <c r="M87" s="74">
        <f t="shared" ca="1" si="16"/>
        <v>0</v>
      </c>
      <c r="N87" s="72"/>
      <c r="P87" s="187" t="str">
        <f t="shared" si="18"/>
        <v>53048C</v>
      </c>
      <c r="Q87" s="191" t="s">
        <v>600</v>
      </c>
      <c r="R87" s="188" t="str">
        <f t="shared" ref="R87:R150" si="21">F87</f>
        <v>HR Sr Project Manager</v>
      </c>
      <c r="S87" s="189" t="str">
        <f t="shared" si="20"/>
        <v>139</v>
      </c>
      <c r="T87" s="186" cm="1">
        <f t="array" aca="1" ref="T87" ca="1">ROUND(IF($Q87="Y",VLOOKUP($P87, INDIRECT($Q$2),T$6,0)*INDIRECT($P$1),VLOOKUP($P87, INDIRECT($Q$2),T$6,0)),IF($E87="E",0,3))</f>
        <v>127810</v>
      </c>
      <c r="U87" s="186" cm="1">
        <f t="array" aca="1" ref="U87" ca="1">ROUND(IF($Q87="Y",VLOOKUP($P87, INDIRECT($Q$2),U$6,0)*INDIRECT($P$1),VLOOKUP($P87, INDIRECT($Q$2),U$6,0)),IF($E87="E",0,3))</f>
        <v>132921</v>
      </c>
      <c r="V87" s="186" cm="1">
        <f t="array" aca="1" ref="V87" ca="1">ROUND(IF($Q87="Y",VLOOKUP($P87, INDIRECT($Q$2),V$6,0)*INDIRECT($P$1),VLOOKUP($P87, INDIRECT($Q$2),V$6,0)),IF($E87="E",0,3))</f>
        <v>138238</v>
      </c>
      <c r="W87" s="186" cm="1">
        <f t="array" aca="1" ref="W87" ca="1">ROUND(IF($Q87="Y",VLOOKUP($P87, INDIRECT($Q$2),W$6,0)*INDIRECT($P$1),VLOOKUP($P87, INDIRECT($Q$2),W$6,0)),IF($E87="E",0,3))</f>
        <v>143768</v>
      </c>
      <c r="X87" s="186" cm="1">
        <f t="array" aca="1" ref="X87" ca="1">ROUND(IF($Q87="Y",VLOOKUP($P87, INDIRECT($Q$2),X$6,0)*INDIRECT($P$1),VLOOKUP($P87, INDIRECT($Q$2),X$6,0)),IF($E87="E",0,3))</f>
        <v>149518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9"/>
        <v>53048C</v>
      </c>
      <c r="AC87" s="130" t="str">
        <f t="shared" ref="AC87:AC150" si="22">F87</f>
        <v>HR Sr Project Manager</v>
      </c>
      <c r="AD87" s="284" t="str">
        <f t="shared" ref="AD87:AD150" si="23">C87</f>
        <v>139</v>
      </c>
      <c r="AE87" s="282">
        <f t="shared" ca="1" si="17"/>
        <v>61.448</v>
      </c>
      <c r="AF87" s="282">
        <f t="shared" ca="1" si="17"/>
        <v>63.905000000000001</v>
      </c>
      <c r="AG87" s="282">
        <f t="shared" ca="1" si="17"/>
        <v>66.460999999999999</v>
      </c>
      <c r="AH87" s="282">
        <f t="shared" ca="1" si="17"/>
        <v>69.12</v>
      </c>
      <c r="AI87" s="282">
        <f t="shared" ca="1" si="17"/>
        <v>71.884</v>
      </c>
      <c r="AJ87" s="282" t="str">
        <f t="shared" ca="1" si="17"/>
        <v/>
      </c>
      <c r="AK87" s="282" t="str">
        <f t="shared" ca="1" si="17"/>
        <v/>
      </c>
    </row>
    <row r="88" spans="1:37" x14ac:dyDescent="0.3">
      <c r="A88" s="75" t="s">
        <v>534</v>
      </c>
      <c r="B88" s="75">
        <v>7</v>
      </c>
      <c r="C88" s="70" t="s">
        <v>578</v>
      </c>
      <c r="D88" s="75">
        <v>323</v>
      </c>
      <c r="E88" s="75" t="s">
        <v>21</v>
      </c>
      <c r="F88" s="73" t="s">
        <v>535</v>
      </c>
      <c r="G88" s="74">
        <f t="shared" ca="1" si="16"/>
        <v>36.588999999999999</v>
      </c>
      <c r="H88" s="74">
        <f t="shared" ca="1" si="16"/>
        <v>38.055</v>
      </c>
      <c r="I88" s="74">
        <f t="shared" ca="1" si="16"/>
        <v>39.576999999999998</v>
      </c>
      <c r="J88" s="74">
        <f t="shared" ca="1" si="16"/>
        <v>41.162999999999997</v>
      </c>
      <c r="K88" s="74">
        <f t="shared" ca="1" si="16"/>
        <v>42.81</v>
      </c>
      <c r="L88" s="74">
        <f t="shared" ca="1" si="16"/>
        <v>0</v>
      </c>
      <c r="M88" s="74">
        <f t="shared" ca="1" si="16"/>
        <v>0</v>
      </c>
      <c r="N88" s="72"/>
      <c r="P88" s="187" t="str">
        <f t="shared" si="18"/>
        <v>52958C</v>
      </c>
      <c r="Q88" s="191" t="s">
        <v>600</v>
      </c>
      <c r="R88" s="188" t="str">
        <f t="shared" si="21"/>
        <v>HR Staffing Specialist</v>
      </c>
      <c r="S88" s="189" t="str">
        <f t="shared" si="20"/>
        <v>059</v>
      </c>
      <c r="T88" s="186" cm="1">
        <f t="array" aca="1" ref="T88" ca="1">ROUND(IF($Q88="Y",VLOOKUP($P88, INDIRECT($Q$2),T$6,0)*INDIRECT($P$1),VLOOKUP($P88, INDIRECT($Q$2),T$6,0)),IF($E88="E",0,3))</f>
        <v>36.588999999999999</v>
      </c>
      <c r="U88" s="186" cm="1">
        <f t="array" aca="1" ref="U88" ca="1">ROUND(IF($Q88="Y",VLOOKUP($P88, INDIRECT($Q$2),U$6,0)*INDIRECT($P$1),VLOOKUP($P88, INDIRECT($Q$2),U$6,0)),IF($E88="E",0,3))</f>
        <v>38.055</v>
      </c>
      <c r="V88" s="186" cm="1">
        <f t="array" aca="1" ref="V88" ca="1">ROUND(IF($Q88="Y",VLOOKUP($P88, INDIRECT($Q$2),V$6,0)*INDIRECT($P$1),VLOOKUP($P88, INDIRECT($Q$2),V$6,0)),IF($E88="E",0,3))</f>
        <v>39.576999999999998</v>
      </c>
      <c r="W88" s="186" cm="1">
        <f t="array" aca="1" ref="W88" ca="1">ROUND(IF($Q88="Y",VLOOKUP($P88, INDIRECT($Q$2),W$6,0)*INDIRECT($P$1),VLOOKUP($P88, INDIRECT($Q$2),W$6,0)),IF($E88="E",0,3))</f>
        <v>41.162999999999997</v>
      </c>
      <c r="X88" s="186" cm="1">
        <f t="array" aca="1" ref="X88" ca="1">ROUND(IF($Q88="Y",VLOOKUP($P88, INDIRECT($Q$2),X$6,0)*INDIRECT($P$1),VLOOKUP($P88, INDIRECT($Q$2),X$6,0)),IF($E88="E",0,3))</f>
        <v>42.81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9"/>
        <v>52958C</v>
      </c>
      <c r="AC88" s="130" t="str">
        <f t="shared" si="22"/>
        <v>HR Staffing Specialist</v>
      </c>
      <c r="AD88" s="284" t="str">
        <f t="shared" si="23"/>
        <v>059</v>
      </c>
      <c r="AE88" s="282">
        <f t="shared" ca="1" si="17"/>
        <v>36.588999999999999</v>
      </c>
      <c r="AF88" s="282">
        <f t="shared" ca="1" si="17"/>
        <v>38.055</v>
      </c>
      <c r="AG88" s="282">
        <f t="shared" ca="1" si="17"/>
        <v>39.576999999999998</v>
      </c>
      <c r="AH88" s="282">
        <f t="shared" ca="1" si="17"/>
        <v>41.162999999999997</v>
      </c>
      <c r="AI88" s="282">
        <f t="shared" ca="1" si="17"/>
        <v>42.81</v>
      </c>
      <c r="AJ88" s="282" t="str">
        <f t="shared" ca="1" si="17"/>
        <v/>
      </c>
      <c r="AK88" s="282" t="str">
        <f t="shared" ca="1" si="17"/>
        <v/>
      </c>
    </row>
    <row r="89" spans="1:37" x14ac:dyDescent="0.3">
      <c r="A89" s="75" t="s">
        <v>536</v>
      </c>
      <c r="B89" s="75">
        <v>6</v>
      </c>
      <c r="C89" s="70" t="s">
        <v>579</v>
      </c>
      <c r="D89" s="75">
        <v>308</v>
      </c>
      <c r="E89" s="75" t="s">
        <v>21</v>
      </c>
      <c r="F89" s="73" t="s">
        <v>537</v>
      </c>
      <c r="G89" s="74">
        <f t="shared" ca="1" si="16"/>
        <v>35.036000000000001</v>
      </c>
      <c r="H89" s="74">
        <f t="shared" ca="1" si="16"/>
        <v>36.436</v>
      </c>
      <c r="I89" s="74">
        <f t="shared" ca="1" si="16"/>
        <v>37.896999999999998</v>
      </c>
      <c r="J89" s="74">
        <f t="shared" ca="1" si="16"/>
        <v>39.414000000000001</v>
      </c>
      <c r="K89" s="74">
        <f t="shared" ca="1" si="16"/>
        <v>40.991999999999997</v>
      </c>
      <c r="L89" s="74">
        <f t="shared" ca="1" si="16"/>
        <v>0</v>
      </c>
      <c r="M89" s="74">
        <f t="shared" ca="1" si="16"/>
        <v>0</v>
      </c>
      <c r="N89" s="72"/>
      <c r="P89" s="187" t="str">
        <f t="shared" si="18"/>
        <v>52970C</v>
      </c>
      <c r="Q89" s="191" t="s">
        <v>600</v>
      </c>
      <c r="R89" s="188" t="str">
        <f t="shared" si="21"/>
        <v>HR Training Coordinator</v>
      </c>
      <c r="S89" s="189" t="str">
        <f t="shared" si="20"/>
        <v>040</v>
      </c>
      <c r="T89" s="186" cm="1">
        <f t="array" aca="1" ref="T89" ca="1">ROUND(IF($Q89="Y",VLOOKUP($P89, INDIRECT($Q$2),T$6,0)*INDIRECT($P$1),VLOOKUP($P89, INDIRECT($Q$2),T$6,0)),IF($E89="E",0,3))</f>
        <v>35.036000000000001</v>
      </c>
      <c r="U89" s="186" cm="1">
        <f t="array" aca="1" ref="U89" ca="1">ROUND(IF($Q89="Y",VLOOKUP($P89, INDIRECT($Q$2),U$6,0)*INDIRECT($P$1),VLOOKUP($P89, INDIRECT($Q$2),U$6,0)),IF($E89="E",0,3))</f>
        <v>36.436</v>
      </c>
      <c r="V89" s="186" cm="1">
        <f t="array" aca="1" ref="V89" ca="1">ROUND(IF($Q89="Y",VLOOKUP($P89, INDIRECT($Q$2),V$6,0)*INDIRECT($P$1),VLOOKUP($P89, INDIRECT($Q$2),V$6,0)),IF($E89="E",0,3))</f>
        <v>37.896999999999998</v>
      </c>
      <c r="W89" s="186" cm="1">
        <f t="array" aca="1" ref="W89" ca="1">ROUND(IF($Q89="Y",VLOOKUP($P89, INDIRECT($Q$2),W$6,0)*INDIRECT($P$1),VLOOKUP($P89, INDIRECT($Q$2),W$6,0)),IF($E89="E",0,3))</f>
        <v>39.414000000000001</v>
      </c>
      <c r="X89" s="186" cm="1">
        <f t="array" aca="1" ref="X89" ca="1">ROUND(IF($Q89="Y",VLOOKUP($P89, INDIRECT($Q$2),X$6,0)*INDIRECT($P$1),VLOOKUP($P89, INDIRECT($Q$2),X$6,0)),IF($E89="E",0,3))</f>
        <v>40.991999999999997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9"/>
        <v>52970C</v>
      </c>
      <c r="AC89" s="130" t="str">
        <f t="shared" si="22"/>
        <v>HR Training Coordinator</v>
      </c>
      <c r="AD89" s="284" t="str">
        <f t="shared" si="23"/>
        <v>040</v>
      </c>
      <c r="AE89" s="282">
        <f t="shared" ca="1" si="17"/>
        <v>35.036000000000001</v>
      </c>
      <c r="AF89" s="282">
        <f t="shared" ca="1" si="17"/>
        <v>36.436</v>
      </c>
      <c r="AG89" s="282">
        <f t="shared" ca="1" si="17"/>
        <v>37.896999999999998</v>
      </c>
      <c r="AH89" s="282">
        <f t="shared" ca="1" si="17"/>
        <v>39.414000000000001</v>
      </c>
      <c r="AI89" s="282">
        <f t="shared" ca="1" si="17"/>
        <v>40.991999999999997</v>
      </c>
      <c r="AJ89" s="282" t="str">
        <f t="shared" ca="1" si="17"/>
        <v/>
      </c>
      <c r="AK89" s="282" t="str">
        <f t="shared" ca="1" si="17"/>
        <v/>
      </c>
    </row>
    <row r="90" spans="1:37" x14ac:dyDescent="0.3">
      <c r="A90" s="75" t="s">
        <v>839</v>
      </c>
      <c r="B90" s="75">
        <v>8</v>
      </c>
      <c r="C90" s="70" t="s">
        <v>805</v>
      </c>
      <c r="D90" s="75">
        <v>400</v>
      </c>
      <c r="E90" s="75" t="s">
        <v>17</v>
      </c>
      <c r="F90" s="73" t="s">
        <v>840</v>
      </c>
      <c r="G90" s="74">
        <f t="shared" ca="1" si="16"/>
        <v>90003</v>
      </c>
      <c r="H90" s="74">
        <f t="shared" ca="1" si="16"/>
        <v>93606</v>
      </c>
      <c r="I90" s="74">
        <f t="shared" ca="1" si="16"/>
        <v>97353</v>
      </c>
      <c r="J90" s="74">
        <f t="shared" ca="1" si="16"/>
        <v>101253</v>
      </c>
      <c r="K90" s="74">
        <f t="shared" ca="1" si="16"/>
        <v>105307</v>
      </c>
      <c r="L90" s="74">
        <f t="shared" ca="1" si="16"/>
        <v>0</v>
      </c>
      <c r="M90" s="74">
        <f t="shared" ca="1" si="16"/>
        <v>0</v>
      </c>
      <c r="N90" s="72"/>
      <c r="P90" s="187" t="str">
        <f t="shared" si="18"/>
        <v>59420C</v>
      </c>
      <c r="Q90" s="191" t="s">
        <v>600</v>
      </c>
      <c r="R90" s="188" t="str">
        <f t="shared" si="21"/>
        <v>HR Wellness Specialist</v>
      </c>
      <c r="S90" s="189" t="str">
        <f t="shared" si="20"/>
        <v>112</v>
      </c>
      <c r="T90" s="186" cm="1">
        <f t="array" aca="1" ref="T90" ca="1">ROUND(IF($Q90="Y",VLOOKUP($P90, INDIRECT($Q$2),T$6,0)*INDIRECT($P$1),VLOOKUP($P90, INDIRECT($Q$2),T$6,0)),IF($E90="E",0,3))</f>
        <v>90003</v>
      </c>
      <c r="U90" s="186" cm="1">
        <f t="array" aca="1" ref="U90" ca="1">ROUND(IF($Q90="Y",VLOOKUP($P90, INDIRECT($Q$2),U$6,0)*INDIRECT($P$1),VLOOKUP($P90, INDIRECT($Q$2),U$6,0)),IF($E90="E",0,3))</f>
        <v>93606</v>
      </c>
      <c r="V90" s="186" cm="1">
        <f t="array" aca="1" ref="V90" ca="1">ROUND(IF($Q90="Y",VLOOKUP($P90, INDIRECT($Q$2),V$6,0)*INDIRECT($P$1),VLOOKUP($P90, INDIRECT($Q$2),V$6,0)),IF($E90="E",0,3))</f>
        <v>97353</v>
      </c>
      <c r="W90" s="186" cm="1">
        <f t="array" aca="1" ref="W90" ca="1">ROUND(IF($Q90="Y",VLOOKUP($P90, INDIRECT($Q$2),W$6,0)*INDIRECT($P$1),VLOOKUP($P90, INDIRECT($Q$2),W$6,0)),IF($E90="E",0,3))</f>
        <v>101253</v>
      </c>
      <c r="X90" s="186" cm="1">
        <f t="array" aca="1" ref="X90" ca="1">ROUND(IF($Q90="Y",VLOOKUP($P90, INDIRECT($Q$2),X$6,0)*INDIRECT($P$1),VLOOKUP($P90, INDIRECT($Q$2),X$6,0)),IF($E90="E",0,3))</f>
        <v>105307</v>
      </c>
      <c r="Y90" s="186" cm="1">
        <f t="array" aca="1" ref="Y90" ca="1">ROUND(IF($Q90="Y",VLOOKUP($P90, INDIRECT($Q$2),Y$6,0)*INDIRECT($P$1),VLOOKUP($P90, INDIRECT($Q$2),Y$6,0)),IF($E90="E",0,3))</f>
        <v>0</v>
      </c>
      <c r="Z90" s="186" cm="1">
        <f t="array" aca="1" ref="Z90" ca="1">ROUND(IF($Q90="Y",VLOOKUP($P90, INDIRECT($Q$2),Z$6,0)*INDIRECT($P$1),VLOOKUP($P90, INDIRECT($Q$2),Z$6,0)),IF($E90="E",0,3))</f>
        <v>0</v>
      </c>
      <c r="AA90" s="186"/>
      <c r="AB90" s="282" t="str">
        <f t="shared" si="19"/>
        <v>59420C</v>
      </c>
      <c r="AC90" s="130" t="str">
        <f t="shared" si="22"/>
        <v>HR Wellness Specialist</v>
      </c>
      <c r="AD90" s="284" t="str">
        <f t="shared" si="23"/>
        <v>112</v>
      </c>
      <c r="AE90" s="282">
        <f t="shared" ca="1" si="17"/>
        <v>43.271000000000001</v>
      </c>
      <c r="AF90" s="282">
        <f t="shared" ca="1" si="17"/>
        <v>45.003</v>
      </c>
      <c r="AG90" s="282">
        <f t="shared" ca="1" si="17"/>
        <v>46.805</v>
      </c>
      <c r="AH90" s="282">
        <f t="shared" ca="1" si="17"/>
        <v>48.68</v>
      </c>
      <c r="AI90" s="282">
        <f t="shared" ca="1" si="17"/>
        <v>50.628999999999998</v>
      </c>
      <c r="AJ90" s="282" t="str">
        <f t="shared" ca="1" si="17"/>
        <v/>
      </c>
      <c r="AK90" s="282" t="str">
        <f t="shared" ca="1" si="17"/>
        <v/>
      </c>
    </row>
    <row r="91" spans="1:37" x14ac:dyDescent="0.3">
      <c r="A91" s="75" t="s">
        <v>98</v>
      </c>
      <c r="B91" s="75">
        <v>10</v>
      </c>
      <c r="C91" s="70" t="s">
        <v>929</v>
      </c>
      <c r="D91" s="75">
        <v>463</v>
      </c>
      <c r="E91" s="75" t="s">
        <v>17</v>
      </c>
      <c r="F91" s="73" t="s">
        <v>357</v>
      </c>
      <c r="G91" s="74">
        <f t="shared" ca="1" si="16"/>
        <v>104324</v>
      </c>
      <c r="H91" s="74">
        <f t="shared" ca="1" si="16"/>
        <v>108503</v>
      </c>
      <c r="I91" s="74">
        <f t="shared" ca="1" si="16"/>
        <v>112847</v>
      </c>
      <c r="J91" s="74">
        <f t="shared" ca="1" si="16"/>
        <v>117366</v>
      </c>
      <c r="K91" s="74">
        <f t="shared" ca="1" si="16"/>
        <v>122066</v>
      </c>
      <c r="L91" s="74">
        <f t="shared" ca="1" si="16"/>
        <v>0</v>
      </c>
      <c r="M91" s="74">
        <f t="shared" ca="1" si="16"/>
        <v>0</v>
      </c>
      <c r="N91" s="72"/>
      <c r="P91" s="187" t="str">
        <f t="shared" si="18"/>
        <v>05423C</v>
      </c>
      <c r="Q91" s="191" t="s">
        <v>600</v>
      </c>
      <c r="R91" s="188" t="str">
        <f t="shared" si="21"/>
        <v>HR Workforce Data Analyst</v>
      </c>
      <c r="S91" s="189" t="str">
        <f t="shared" si="20"/>
        <v>130</v>
      </c>
      <c r="T91" s="186" cm="1">
        <f t="array" aca="1" ref="T91" ca="1">ROUND(IF($Q91="Y",VLOOKUP($P91, INDIRECT($Q$2),T$6,0)*INDIRECT($P$1),VLOOKUP($P91, INDIRECT($Q$2),T$6,0)),IF($E91="E",0,3))</f>
        <v>104324</v>
      </c>
      <c r="U91" s="186" cm="1">
        <f t="array" aca="1" ref="U91" ca="1">ROUND(IF($Q91="Y",VLOOKUP($P91, INDIRECT($Q$2),U$6,0)*INDIRECT($P$1),VLOOKUP($P91, INDIRECT($Q$2),U$6,0)),IF($E91="E",0,3))</f>
        <v>108503</v>
      </c>
      <c r="V91" s="186" cm="1">
        <f t="array" aca="1" ref="V91" ca="1">ROUND(IF($Q91="Y",VLOOKUP($P91, INDIRECT($Q$2),V$6,0)*INDIRECT($P$1),VLOOKUP($P91, INDIRECT($Q$2),V$6,0)),IF($E91="E",0,3))</f>
        <v>112847</v>
      </c>
      <c r="W91" s="186" cm="1">
        <f t="array" aca="1" ref="W91" ca="1">ROUND(IF($Q91="Y",VLOOKUP($P91, INDIRECT($Q$2),W$6,0)*INDIRECT($P$1),VLOOKUP($P91, INDIRECT($Q$2),W$6,0)),IF($E91="E",0,3))</f>
        <v>117366</v>
      </c>
      <c r="X91" s="186" cm="1">
        <f t="array" aca="1" ref="X91" ca="1">ROUND(IF($Q91="Y",VLOOKUP($P91, INDIRECT($Q$2),X$6,0)*INDIRECT($P$1),VLOOKUP($P91, INDIRECT($Q$2),X$6,0)),IF($E91="E",0,3))</f>
        <v>122066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si="19"/>
        <v>05423C</v>
      </c>
      <c r="AC91" s="130" t="str">
        <f t="shared" si="22"/>
        <v>HR Workforce Data Analyst</v>
      </c>
      <c r="AD91" s="284" t="str">
        <f t="shared" si="23"/>
        <v>130</v>
      </c>
      <c r="AE91" s="282">
        <f t="shared" ca="1" si="17"/>
        <v>50.155999999999999</v>
      </c>
      <c r="AF91" s="282">
        <f t="shared" ca="1" si="17"/>
        <v>52.164999999999999</v>
      </c>
      <c r="AG91" s="282">
        <f t="shared" ca="1" si="17"/>
        <v>54.253999999999998</v>
      </c>
      <c r="AH91" s="282">
        <f t="shared" ca="1" si="17"/>
        <v>56.425999999999995</v>
      </c>
      <c r="AI91" s="282">
        <f t="shared" ca="1" si="17"/>
        <v>58.686</v>
      </c>
      <c r="AJ91" s="282" t="str">
        <f t="shared" ca="1" si="17"/>
        <v/>
      </c>
      <c r="AK91" s="282" t="str">
        <f t="shared" ca="1" si="17"/>
        <v/>
      </c>
    </row>
    <row r="92" spans="1:37" x14ac:dyDescent="0.3">
      <c r="A92" s="75" t="s">
        <v>538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539</v>
      </c>
      <c r="G92" s="74">
        <f t="shared" ca="1" si="16"/>
        <v>99089</v>
      </c>
      <c r="H92" s="74">
        <f t="shared" ca="1" si="16"/>
        <v>103057</v>
      </c>
      <c r="I92" s="74">
        <f t="shared" ca="1" si="16"/>
        <v>107182</v>
      </c>
      <c r="J92" s="74">
        <f t="shared" ca="1" si="16"/>
        <v>111474</v>
      </c>
      <c r="K92" s="74">
        <f t="shared" ca="1" si="16"/>
        <v>115939</v>
      </c>
      <c r="L92" s="74">
        <f t="shared" ca="1" si="16"/>
        <v>0</v>
      </c>
      <c r="M92" s="74">
        <f t="shared" ca="1" si="16"/>
        <v>0</v>
      </c>
      <c r="N92" s="72"/>
      <c r="P92" s="187" t="str">
        <f t="shared" si="18"/>
        <v>52965C</v>
      </c>
      <c r="Q92" s="191" t="s">
        <v>600</v>
      </c>
      <c r="R92" s="188" t="str">
        <f t="shared" si="21"/>
        <v>HRIS Analyst - Employee Benefits</v>
      </c>
      <c r="S92" s="189" t="str">
        <f t="shared" si="20"/>
        <v>035</v>
      </c>
      <c r="T92" s="186" cm="1">
        <f t="array" aca="1" ref="T92" ca="1">ROUND(IF($Q92="Y",VLOOKUP($P92, INDIRECT($Q$2),T$6,0)*INDIRECT($P$1),VLOOKUP($P92, INDIRECT($Q$2),T$6,0)),IF($E92="E",0,3))</f>
        <v>99089</v>
      </c>
      <c r="U92" s="186" cm="1">
        <f t="array" aca="1" ref="U92" ca="1">ROUND(IF($Q92="Y",VLOOKUP($P92, INDIRECT($Q$2),U$6,0)*INDIRECT($P$1),VLOOKUP($P92, INDIRECT($Q$2),U$6,0)),IF($E92="E",0,3))</f>
        <v>103057</v>
      </c>
      <c r="V92" s="186" cm="1">
        <f t="array" aca="1" ref="V92" ca="1">ROUND(IF($Q92="Y",VLOOKUP($P92, INDIRECT($Q$2),V$6,0)*INDIRECT($P$1),VLOOKUP($P92, INDIRECT($Q$2),V$6,0)),IF($E92="E",0,3))</f>
        <v>107182</v>
      </c>
      <c r="W92" s="186" cm="1">
        <f t="array" aca="1" ref="W92" ca="1">ROUND(IF($Q92="Y",VLOOKUP($P92, INDIRECT($Q$2),W$6,0)*INDIRECT($P$1),VLOOKUP($P92, INDIRECT($Q$2),W$6,0)),IF($E92="E",0,3))</f>
        <v>111474</v>
      </c>
      <c r="X92" s="186" cm="1">
        <f t="array" aca="1" ref="X92" ca="1">ROUND(IF($Q92="Y",VLOOKUP($P92, INDIRECT($Q$2),X$6,0)*INDIRECT($P$1),VLOOKUP($P92, INDIRECT($Q$2),X$6,0)),IF($E92="E",0,3))</f>
        <v>115939</v>
      </c>
      <c r="Y92" s="186" cm="1">
        <f t="array" aca="1" ref="Y92" ca="1">ROUND(IF($Q92="Y",VLOOKUP($P92, INDIRECT($Q$2),Y$6,0)*INDIRECT($P$1),VLOOKUP($P92, INDIRECT($Q$2),Y$6,0)),IF($E92="E",0,3))</f>
        <v>0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9"/>
        <v>52965C</v>
      </c>
      <c r="AC92" s="130" t="str">
        <f t="shared" si="22"/>
        <v>HRIS Analyst - Employee Benefits</v>
      </c>
      <c r="AD92" s="284" t="str">
        <f t="shared" si="23"/>
        <v>035</v>
      </c>
      <c r="AE92" s="282">
        <f t="shared" ca="1" si="17"/>
        <v>47.638999999999996</v>
      </c>
      <c r="AF92" s="282">
        <f t="shared" ca="1" si="17"/>
        <v>49.546999999999997</v>
      </c>
      <c r="AG92" s="282">
        <f t="shared" ca="1" si="17"/>
        <v>51.53</v>
      </c>
      <c r="AH92" s="282">
        <f t="shared" ca="1" si="17"/>
        <v>53.594000000000001</v>
      </c>
      <c r="AI92" s="282">
        <f t="shared" ca="1" si="17"/>
        <v>55.739999999999995</v>
      </c>
      <c r="AJ92" s="282" t="str">
        <f t="shared" ca="1" si="17"/>
        <v/>
      </c>
      <c r="AK92" s="282" t="str">
        <f t="shared" ca="1" si="17"/>
        <v/>
      </c>
    </row>
    <row r="93" spans="1:37" x14ac:dyDescent="0.3">
      <c r="A93" s="75" t="s">
        <v>823</v>
      </c>
      <c r="B93" s="75">
        <v>8</v>
      </c>
      <c r="C93" s="70" t="s">
        <v>931</v>
      </c>
      <c r="D93" s="75">
        <v>393</v>
      </c>
      <c r="E93" s="75" t="s">
        <v>17</v>
      </c>
      <c r="F93" s="73" t="s">
        <v>808</v>
      </c>
      <c r="G93" s="74">
        <f t="shared" ca="1" si="16"/>
        <v>87914</v>
      </c>
      <c r="H93" s="74">
        <f t="shared" ca="1" si="16"/>
        <v>91437</v>
      </c>
      <c r="I93" s="74">
        <f t="shared" ca="1" si="16"/>
        <v>95096</v>
      </c>
      <c r="J93" s="74">
        <f t="shared" ca="1" si="16"/>
        <v>98903</v>
      </c>
      <c r="K93" s="74">
        <f t="shared" ca="1" si="16"/>
        <v>102865</v>
      </c>
      <c r="L93" s="74">
        <f t="shared" ca="1" si="16"/>
        <v>0</v>
      </c>
      <c r="M93" s="74">
        <f t="shared" ca="1" si="16"/>
        <v>0</v>
      </c>
      <c r="N93" s="72"/>
      <c r="P93" s="187" t="str">
        <f t="shared" si="18"/>
        <v>59414C</v>
      </c>
      <c r="Q93" s="191" t="s">
        <v>600</v>
      </c>
      <c r="R93" s="188" t="str">
        <f t="shared" si="21"/>
        <v>HRIS Analyst I</v>
      </c>
      <c r="S93" s="189" t="str">
        <f t="shared" si="20"/>
        <v>132</v>
      </c>
      <c r="T93" s="186" cm="1">
        <f t="array" aca="1" ref="T93" ca="1">ROUND(IF($Q93="Y",VLOOKUP($P93, INDIRECT($Q$2),T$6,0)*INDIRECT($P$1),VLOOKUP($P93, INDIRECT($Q$2),T$6,0)),IF($E93="E",0,3))</f>
        <v>87914</v>
      </c>
      <c r="U93" s="186" cm="1">
        <f t="array" aca="1" ref="U93" ca="1">ROUND(IF($Q93="Y",VLOOKUP($P93, INDIRECT($Q$2),U$6,0)*INDIRECT($P$1),VLOOKUP($P93, INDIRECT($Q$2),U$6,0)),IF($E93="E",0,3))</f>
        <v>91437</v>
      </c>
      <c r="V93" s="186" cm="1">
        <f t="array" aca="1" ref="V93" ca="1">ROUND(IF($Q93="Y",VLOOKUP($P93, INDIRECT($Q$2),V$6,0)*INDIRECT($P$1),VLOOKUP($P93, INDIRECT($Q$2),V$6,0)),IF($E93="E",0,3))</f>
        <v>95096</v>
      </c>
      <c r="W93" s="186" cm="1">
        <f t="array" aca="1" ref="W93" ca="1">ROUND(IF($Q93="Y",VLOOKUP($P93, INDIRECT($Q$2),W$6,0)*INDIRECT($P$1),VLOOKUP($P93, INDIRECT($Q$2),W$6,0)),IF($E93="E",0,3))</f>
        <v>98903</v>
      </c>
      <c r="X93" s="186" cm="1">
        <f t="array" aca="1" ref="X93" ca="1">ROUND(IF($Q93="Y",VLOOKUP($P93, INDIRECT($Q$2),X$6,0)*INDIRECT($P$1),VLOOKUP($P93, INDIRECT($Q$2),X$6,0)),IF($E93="E",0,3))</f>
        <v>102865</v>
      </c>
      <c r="Y93" s="186" cm="1">
        <f t="array" aca="1" ref="Y93" ca="1">ROUND(IF($Q93="Y",VLOOKUP($P93, INDIRECT($Q$2),Y$6,0)*INDIRECT($P$1),VLOOKUP($P93, INDIRECT($Q$2),Y$6,0)),IF($E93="E",0,3))</f>
        <v>0</v>
      </c>
      <c r="Z93" s="186" cm="1">
        <f t="array" aca="1" ref="Z93" ca="1">ROUND(IF($Q93="Y",VLOOKUP($P93, INDIRECT($Q$2),Z$6,0)*INDIRECT($P$1),VLOOKUP($P93, INDIRECT($Q$2),Z$6,0)),IF($E93="E",0,3))</f>
        <v>0</v>
      </c>
      <c r="AA93" s="186"/>
      <c r="AB93" s="282" t="str">
        <f t="shared" si="19"/>
        <v>59414C</v>
      </c>
      <c r="AC93" s="130" t="str">
        <f t="shared" si="22"/>
        <v>HRIS Analyst I</v>
      </c>
      <c r="AD93" s="284" t="str">
        <f t="shared" si="23"/>
        <v>132</v>
      </c>
      <c r="AE93" s="282">
        <f t="shared" ca="1" si="17"/>
        <v>42.266999999999996</v>
      </c>
      <c r="AF93" s="282">
        <f t="shared" ca="1" si="17"/>
        <v>43.960999999999999</v>
      </c>
      <c r="AG93" s="282">
        <f t="shared" ca="1" si="17"/>
        <v>45.72</v>
      </c>
      <c r="AH93" s="282">
        <f t="shared" ca="1" si="17"/>
        <v>47.55</v>
      </c>
      <c r="AI93" s="282">
        <f t="shared" ca="1" si="17"/>
        <v>49.454999999999998</v>
      </c>
      <c r="AJ93" s="282" t="str">
        <f t="shared" ca="1" si="17"/>
        <v/>
      </c>
      <c r="AK93" s="282" t="str">
        <f t="shared" ca="1" si="17"/>
        <v/>
      </c>
    </row>
    <row r="94" spans="1:37" x14ac:dyDescent="0.3">
      <c r="A94" s="75" t="s">
        <v>824</v>
      </c>
      <c r="B94" s="75">
        <v>9</v>
      </c>
      <c r="C94" s="70" t="s">
        <v>581</v>
      </c>
      <c r="D94" s="75">
        <v>450</v>
      </c>
      <c r="E94" s="75" t="s">
        <v>17</v>
      </c>
      <c r="F94" s="73" t="s">
        <v>809</v>
      </c>
      <c r="G94" s="74">
        <f t="shared" ca="1" si="16"/>
        <v>99089</v>
      </c>
      <c r="H94" s="74">
        <f t="shared" ca="1" si="16"/>
        <v>103057</v>
      </c>
      <c r="I94" s="74">
        <f t="shared" ca="1" si="16"/>
        <v>107182</v>
      </c>
      <c r="J94" s="74">
        <f t="shared" ca="1" si="16"/>
        <v>111474</v>
      </c>
      <c r="K94" s="74">
        <f t="shared" ca="1" si="16"/>
        <v>115939</v>
      </c>
      <c r="L94" s="74">
        <f t="shared" ca="1" si="16"/>
        <v>0</v>
      </c>
      <c r="M94" s="74">
        <f t="shared" ca="1" si="16"/>
        <v>0</v>
      </c>
      <c r="N94" s="72"/>
      <c r="P94" s="187" t="str">
        <f t="shared" si="18"/>
        <v>53010C</v>
      </c>
      <c r="Q94" s="191" t="s">
        <v>600</v>
      </c>
      <c r="R94" s="188" t="str">
        <f t="shared" si="21"/>
        <v>HRIS Analyst II</v>
      </c>
      <c r="S94" s="189" t="str">
        <f t="shared" si="20"/>
        <v>035</v>
      </c>
      <c r="T94" s="186" cm="1">
        <f t="array" aca="1" ref="T94" ca="1">ROUND(IF($Q94="Y",VLOOKUP($P94, INDIRECT($Q$2),T$6,0)*INDIRECT($P$1),VLOOKUP($P94, INDIRECT($Q$2),T$6,0)),IF($E94="E",0,3))</f>
        <v>99089</v>
      </c>
      <c r="U94" s="186" cm="1">
        <f t="array" aca="1" ref="U94" ca="1">ROUND(IF($Q94="Y",VLOOKUP($P94, INDIRECT($Q$2),U$6,0)*INDIRECT($P$1),VLOOKUP($P94, INDIRECT($Q$2),U$6,0)),IF($E94="E",0,3))</f>
        <v>103057</v>
      </c>
      <c r="V94" s="186" cm="1">
        <f t="array" aca="1" ref="V94" ca="1">ROUND(IF($Q94="Y",VLOOKUP($P94, INDIRECT($Q$2),V$6,0)*INDIRECT($P$1),VLOOKUP($P94, INDIRECT($Q$2),V$6,0)),IF($E94="E",0,3))</f>
        <v>107182</v>
      </c>
      <c r="W94" s="186" cm="1">
        <f t="array" aca="1" ref="W94" ca="1">ROUND(IF($Q94="Y",VLOOKUP($P94, INDIRECT($Q$2),W$6,0)*INDIRECT($P$1),VLOOKUP($P94, INDIRECT($Q$2),W$6,0)),IF($E94="E",0,3))</f>
        <v>111474</v>
      </c>
      <c r="X94" s="186" cm="1">
        <f t="array" aca="1" ref="X94" ca="1">ROUND(IF($Q94="Y",VLOOKUP($P94, INDIRECT($Q$2),X$6,0)*INDIRECT($P$1),VLOOKUP($P94, INDIRECT($Q$2),X$6,0)),IF($E94="E",0,3))</f>
        <v>115939</v>
      </c>
      <c r="Y94" s="186" cm="1">
        <f t="array" aca="1" ref="Y94" ca="1">ROUND(IF($Q94="Y",VLOOKUP($P94, INDIRECT($Q$2),Y$6,0)*INDIRECT($P$1),VLOOKUP($P94, INDIRECT($Q$2),Y$6,0)),IF($E94="E",0,3))</f>
        <v>0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9"/>
        <v>53010C</v>
      </c>
      <c r="AC94" s="130" t="str">
        <f t="shared" si="22"/>
        <v>HRIS Analyst II</v>
      </c>
      <c r="AD94" s="284" t="str">
        <f t="shared" si="23"/>
        <v>035</v>
      </c>
      <c r="AE94" s="282">
        <f t="shared" ca="1" si="17"/>
        <v>47.638999999999996</v>
      </c>
      <c r="AF94" s="282">
        <f t="shared" ca="1" si="17"/>
        <v>49.546999999999997</v>
      </c>
      <c r="AG94" s="282">
        <f t="shared" ca="1" si="17"/>
        <v>51.53</v>
      </c>
      <c r="AH94" s="282">
        <f t="shared" ca="1" si="17"/>
        <v>53.594000000000001</v>
      </c>
      <c r="AI94" s="282">
        <f t="shared" ca="1" si="17"/>
        <v>55.739999999999995</v>
      </c>
      <c r="AJ94" s="282" t="str">
        <f t="shared" ca="1" si="17"/>
        <v/>
      </c>
      <c r="AK94" s="282" t="str">
        <f t="shared" ca="1" si="17"/>
        <v/>
      </c>
    </row>
    <row r="95" spans="1:37" x14ac:dyDescent="0.3">
      <c r="A95" s="75" t="s">
        <v>133</v>
      </c>
      <c r="B95" s="75">
        <v>11</v>
      </c>
      <c r="C95" s="70" t="s">
        <v>932</v>
      </c>
      <c r="D95" s="75">
        <v>510</v>
      </c>
      <c r="E95" s="75" t="s">
        <v>17</v>
      </c>
      <c r="F95" s="73" t="s">
        <v>540</v>
      </c>
      <c r="G95" s="74">
        <f t="shared" ca="1" si="16"/>
        <v>113936</v>
      </c>
      <c r="H95" s="74">
        <f t="shared" ca="1" si="16"/>
        <v>118490</v>
      </c>
      <c r="I95" s="74">
        <f t="shared" ca="1" si="16"/>
        <v>123233</v>
      </c>
      <c r="J95" s="74">
        <f t="shared" ca="1" si="16"/>
        <v>128161</v>
      </c>
      <c r="K95" s="74">
        <f t="shared" ca="1" si="16"/>
        <v>133288</v>
      </c>
      <c r="L95" s="74">
        <f t="shared" ca="1" si="16"/>
        <v>0</v>
      </c>
      <c r="M95" s="74">
        <f t="shared" ca="1" si="16"/>
        <v>0</v>
      </c>
      <c r="N95" s="72"/>
      <c r="P95" s="187" t="str">
        <f t="shared" si="18"/>
        <v>52912C</v>
      </c>
      <c r="Q95" s="191" t="s">
        <v>600</v>
      </c>
      <c r="R95" s="188" t="str">
        <f t="shared" si="21"/>
        <v>HRIS Manager</v>
      </c>
      <c r="S95" s="189" t="str">
        <f t="shared" si="20"/>
        <v>133</v>
      </c>
      <c r="T95" s="186" cm="1">
        <f t="array" aca="1" ref="T95" ca="1">ROUND(IF($Q95="Y",VLOOKUP($P95, INDIRECT($Q$2),T$6,0)*INDIRECT($P$1),VLOOKUP($P95, INDIRECT($Q$2),T$6,0)),IF($E95="E",0,3))</f>
        <v>113936</v>
      </c>
      <c r="U95" s="186" cm="1">
        <f t="array" aca="1" ref="U95" ca="1">ROUND(IF($Q95="Y",VLOOKUP($P95, INDIRECT($Q$2),U$6,0)*INDIRECT($P$1),VLOOKUP($P95, INDIRECT($Q$2),U$6,0)),IF($E95="E",0,3))</f>
        <v>118490</v>
      </c>
      <c r="V95" s="186" cm="1">
        <f t="array" aca="1" ref="V95" ca="1">ROUND(IF($Q95="Y",VLOOKUP($P95, INDIRECT($Q$2),V$6,0)*INDIRECT($P$1),VLOOKUP($P95, INDIRECT($Q$2),V$6,0)),IF($E95="E",0,3))</f>
        <v>123233</v>
      </c>
      <c r="W95" s="186" cm="1">
        <f t="array" aca="1" ref="W95" ca="1">ROUND(IF($Q95="Y",VLOOKUP($P95, INDIRECT($Q$2),W$6,0)*INDIRECT($P$1),VLOOKUP($P95, INDIRECT($Q$2),W$6,0)),IF($E95="E",0,3))</f>
        <v>128161</v>
      </c>
      <c r="X95" s="186" cm="1">
        <f t="array" aca="1" ref="X95" ca="1">ROUND(IF($Q95="Y",VLOOKUP($P95, INDIRECT($Q$2),X$6,0)*INDIRECT($P$1),VLOOKUP($P95, INDIRECT($Q$2),X$6,0)),IF($E95="E",0,3))</f>
        <v>133288</v>
      </c>
      <c r="Y95" s="186" cm="1">
        <f t="array" aca="1" ref="Y95" ca="1">ROUND(IF($Q95="Y",VLOOKUP($P95, INDIRECT($Q$2),Y$6,0)*INDIRECT($P$1),VLOOKUP($P95, INDIRECT($Q$2),Y$6,0)),IF($E95="E",0,3))</f>
        <v>0</v>
      </c>
      <c r="Z95" s="186" cm="1">
        <f t="array" aca="1" ref="Z95" ca="1">ROUND(IF($Q95="Y",VLOOKUP($P95, INDIRECT($Q$2),Z$6,0)*INDIRECT($P$1),VLOOKUP($P95, INDIRECT($Q$2),Z$6,0)),IF($E95="E",0,3))</f>
        <v>0</v>
      </c>
      <c r="AA95" s="186"/>
      <c r="AB95" s="282" t="str">
        <f t="shared" si="19"/>
        <v>52912C</v>
      </c>
      <c r="AC95" s="130" t="str">
        <f t="shared" si="22"/>
        <v>HRIS Manager</v>
      </c>
      <c r="AD95" s="284" t="str">
        <f t="shared" si="23"/>
        <v>133</v>
      </c>
      <c r="AE95" s="282">
        <f t="shared" ca="1" si="17"/>
        <v>54.777000000000001</v>
      </c>
      <c r="AF95" s="282">
        <f t="shared" ca="1" si="17"/>
        <v>56.966999999999999</v>
      </c>
      <c r="AG95" s="282">
        <f t="shared" ca="1" si="17"/>
        <v>59.247</v>
      </c>
      <c r="AH95" s="282">
        <f t="shared" ca="1" si="17"/>
        <v>61.616</v>
      </c>
      <c r="AI95" s="282">
        <f t="shared" ca="1" si="17"/>
        <v>64.081000000000003</v>
      </c>
      <c r="AJ95" s="282" t="str">
        <f t="shared" ca="1" si="17"/>
        <v/>
      </c>
      <c r="AK95" s="282" t="str">
        <f t="shared" ca="1" si="17"/>
        <v/>
      </c>
    </row>
    <row r="96" spans="1:37" x14ac:dyDescent="0.3">
      <c r="A96" s="75" t="s">
        <v>92</v>
      </c>
      <c r="B96" s="75">
        <v>7</v>
      </c>
      <c r="C96" s="70" t="s">
        <v>514</v>
      </c>
      <c r="D96" s="75">
        <v>338</v>
      </c>
      <c r="E96" s="75" t="s">
        <v>21</v>
      </c>
      <c r="F96" s="73" t="s">
        <v>831</v>
      </c>
      <c r="G96" s="74">
        <f t="shared" ca="1" si="16"/>
        <v>37.121000000000002</v>
      </c>
      <c r="H96" s="74">
        <f t="shared" ca="1" si="16"/>
        <v>39.075000000000003</v>
      </c>
      <c r="I96" s="74">
        <f t="shared" ca="1" si="16"/>
        <v>40.168999999999997</v>
      </c>
      <c r="J96" s="74">
        <f t="shared" ca="1" si="16"/>
        <v>41.292999999999999</v>
      </c>
      <c r="K96" s="74">
        <f t="shared" ca="1" si="16"/>
        <v>42.945</v>
      </c>
      <c r="L96" s="74">
        <f t="shared" ca="1" si="16"/>
        <v>0</v>
      </c>
      <c r="M96" s="74">
        <f t="shared" ca="1" si="16"/>
        <v>0</v>
      </c>
      <c r="N96" s="72"/>
      <c r="P96" s="187" t="str">
        <f t="shared" si="18"/>
        <v>05411C</v>
      </c>
      <c r="Q96" s="191" t="s">
        <v>600</v>
      </c>
      <c r="R96" s="188" t="str">
        <f t="shared" si="21"/>
        <v>HRIS Specialist I</v>
      </c>
      <c r="S96" s="189" t="str">
        <f t="shared" si="20"/>
        <v>108</v>
      </c>
      <c r="T96" s="186" cm="1">
        <f t="array" aca="1" ref="T96" ca="1">ROUND(IF($Q96="Y",VLOOKUP($P96, INDIRECT($Q$2),T$6,0)*INDIRECT($P$1),VLOOKUP($P96, INDIRECT($Q$2),T$6,0)),IF($E96="E",0,3))</f>
        <v>37.121000000000002</v>
      </c>
      <c r="U96" s="186" cm="1">
        <f t="array" aca="1" ref="U96" ca="1">ROUND(IF($Q96="Y",VLOOKUP($P96, INDIRECT($Q$2),U$6,0)*INDIRECT($P$1),VLOOKUP($P96, INDIRECT($Q$2),U$6,0)),IF($E96="E",0,3))</f>
        <v>39.075000000000003</v>
      </c>
      <c r="V96" s="186" cm="1">
        <f t="array" aca="1" ref="V96" ca="1">ROUND(IF($Q96="Y",VLOOKUP($P96, INDIRECT($Q$2),V$6,0)*INDIRECT($P$1),VLOOKUP($P96, INDIRECT($Q$2),V$6,0)),IF($E96="E",0,3))</f>
        <v>40.168999999999997</v>
      </c>
      <c r="W96" s="186" cm="1">
        <f t="array" aca="1" ref="W96" ca="1">ROUND(IF($Q96="Y",VLOOKUP($P96, INDIRECT($Q$2),W$6,0)*INDIRECT($P$1),VLOOKUP($P96, INDIRECT($Q$2),W$6,0)),IF($E96="E",0,3))</f>
        <v>41.292999999999999</v>
      </c>
      <c r="X96" s="186" cm="1">
        <f t="array" aca="1" ref="X96" ca="1">ROUND(IF($Q96="Y",VLOOKUP($P96, INDIRECT($Q$2),X$6,0)*INDIRECT($P$1),VLOOKUP($P96, INDIRECT($Q$2),X$6,0)),IF($E96="E",0,3))</f>
        <v>42.945</v>
      </c>
      <c r="Y96" s="186" cm="1">
        <f t="array" aca="1" ref="Y96" ca="1">ROUND(IF($Q96="Y",VLOOKUP($P96, INDIRECT($Q$2),Y$6,0)*INDIRECT($P$1),VLOOKUP($P96, INDIRECT($Q$2),Y$6,0)),IF($E96="E",0,3))</f>
        <v>0</v>
      </c>
      <c r="Z96" s="186" cm="1">
        <f t="array" aca="1" ref="Z96" ca="1">ROUND(IF($Q96="Y",VLOOKUP($P96, INDIRECT($Q$2),Z$6,0)*INDIRECT($P$1),VLOOKUP($P96, INDIRECT($Q$2),Z$6,0)),IF($E96="E",0,3))</f>
        <v>0</v>
      </c>
      <c r="AA96" s="186"/>
      <c r="AB96" s="282" t="str">
        <f t="shared" si="19"/>
        <v>05411C</v>
      </c>
      <c r="AC96" s="130" t="str">
        <f t="shared" si="22"/>
        <v>HRIS Specialist I</v>
      </c>
      <c r="AD96" s="284" t="str">
        <f t="shared" si="23"/>
        <v>108</v>
      </c>
      <c r="AE96" s="282">
        <f t="shared" ca="1" si="17"/>
        <v>37.121000000000002</v>
      </c>
      <c r="AF96" s="282">
        <f t="shared" ca="1" si="17"/>
        <v>39.075000000000003</v>
      </c>
      <c r="AG96" s="282">
        <f t="shared" ca="1" si="17"/>
        <v>40.168999999999997</v>
      </c>
      <c r="AH96" s="282">
        <f t="shared" ca="1" si="17"/>
        <v>41.292999999999999</v>
      </c>
      <c r="AI96" s="282">
        <f t="shared" ca="1" si="17"/>
        <v>42.945</v>
      </c>
      <c r="AJ96" s="282" t="str">
        <f t="shared" ca="1" si="17"/>
        <v/>
      </c>
      <c r="AK96" s="282" t="str">
        <f t="shared" ca="1" si="17"/>
        <v/>
      </c>
    </row>
    <row r="97" spans="1:38" x14ac:dyDescent="0.3">
      <c r="A97" s="75" t="s">
        <v>836</v>
      </c>
      <c r="B97" s="75">
        <v>8</v>
      </c>
      <c r="C97" s="70" t="s">
        <v>837</v>
      </c>
      <c r="D97" s="75">
        <v>385</v>
      </c>
      <c r="E97" s="75" t="s">
        <v>21</v>
      </c>
      <c r="F97" s="73" t="s">
        <v>825</v>
      </c>
      <c r="G97" s="74">
        <f t="shared" ca="1" si="16"/>
        <v>46.106000000000002</v>
      </c>
      <c r="H97" s="74">
        <f t="shared" ca="1" si="16"/>
        <v>47.396999999999998</v>
      </c>
      <c r="I97" s="74">
        <f t="shared" ca="1" si="16"/>
        <v>48.723999999999997</v>
      </c>
      <c r="J97" s="74">
        <f t="shared" ca="1" si="16"/>
        <v>50.110999999999997</v>
      </c>
      <c r="K97" s="74">
        <f t="shared" ca="1" si="16"/>
        <v>51.142000000000003</v>
      </c>
      <c r="L97" s="74">
        <f t="shared" ca="1" si="16"/>
        <v>0</v>
      </c>
      <c r="M97" s="74">
        <f t="shared" ca="1" si="16"/>
        <v>0</v>
      </c>
      <c r="N97" s="72"/>
      <c r="P97" s="187" t="str">
        <f t="shared" si="18"/>
        <v>59417C</v>
      </c>
      <c r="Q97" s="191" t="s">
        <v>600</v>
      </c>
      <c r="R97" s="188" t="str">
        <f t="shared" si="21"/>
        <v>HRIS Specialist II</v>
      </c>
      <c r="S97" s="189" t="str">
        <f t="shared" si="20"/>
        <v>113</v>
      </c>
      <c r="T97" s="186" cm="1">
        <f t="array" aca="1" ref="T97" ca="1">ROUND(IF($Q97="Y",VLOOKUP($P97, INDIRECT($Q$2),T$6,0)*INDIRECT($P$1),VLOOKUP($P97, INDIRECT($Q$2),T$6,0)),IF($E97="E",0,3))</f>
        <v>46.106000000000002</v>
      </c>
      <c r="U97" s="186" cm="1">
        <f t="array" aca="1" ref="U97" ca="1">ROUND(IF($Q97="Y",VLOOKUP($P97, INDIRECT($Q$2),U$6,0)*INDIRECT($P$1),VLOOKUP($P97, INDIRECT($Q$2),U$6,0)),IF($E97="E",0,3))</f>
        <v>47.396999999999998</v>
      </c>
      <c r="V97" s="186" cm="1">
        <f t="array" aca="1" ref="V97" ca="1">ROUND(IF($Q97="Y",VLOOKUP($P97, INDIRECT($Q$2),V$6,0)*INDIRECT($P$1),VLOOKUP($P97, INDIRECT($Q$2),V$6,0)),IF($E97="E",0,3))</f>
        <v>48.723999999999997</v>
      </c>
      <c r="W97" s="186" cm="1">
        <f t="array" aca="1" ref="W97" ca="1">ROUND(IF($Q97="Y",VLOOKUP($P97, INDIRECT($Q$2),W$6,0)*INDIRECT($P$1),VLOOKUP($P97, INDIRECT($Q$2),W$6,0)),IF($E97="E",0,3))</f>
        <v>50.110999999999997</v>
      </c>
      <c r="X97" s="186" cm="1">
        <f t="array" aca="1" ref="X97" ca="1">ROUND(IF($Q97="Y",VLOOKUP($P97, INDIRECT($Q$2),X$6,0)*INDIRECT($P$1),VLOOKUP($P97, INDIRECT($Q$2),X$6,0)),IF($E97="E",0,3))</f>
        <v>51.142000000000003</v>
      </c>
      <c r="Y97" s="186" cm="1">
        <f t="array" aca="1" ref="Y97" ca="1">ROUND(IF($Q97="Y",VLOOKUP($P97, INDIRECT($Q$2),Y$6,0)*INDIRECT($P$1),VLOOKUP($P97, INDIRECT($Q$2),Y$6,0)),IF($E97="E",0,3))</f>
        <v>0</v>
      </c>
      <c r="Z97" s="186" cm="1">
        <f t="array" aca="1" ref="Z97" ca="1">ROUND(IF($Q97="Y",VLOOKUP($P97, INDIRECT($Q$2),Z$6,0)*INDIRECT($P$1),VLOOKUP($P97, INDIRECT($Q$2),Z$6,0)),IF($E97="E",0,3))</f>
        <v>0</v>
      </c>
      <c r="AA97" s="186"/>
      <c r="AB97" s="282" t="str">
        <f t="shared" si="19"/>
        <v>59417C</v>
      </c>
      <c r="AC97" s="130" t="str">
        <f t="shared" si="22"/>
        <v>HRIS Specialist II</v>
      </c>
      <c r="AD97" s="284" t="str">
        <f t="shared" si="23"/>
        <v>113</v>
      </c>
      <c r="AE97" s="282">
        <f t="shared" ca="1" si="17"/>
        <v>46.106000000000002</v>
      </c>
      <c r="AF97" s="282">
        <f t="shared" ca="1" si="17"/>
        <v>47.396999999999998</v>
      </c>
      <c r="AG97" s="282">
        <f t="shared" ca="1" si="17"/>
        <v>48.723999999999997</v>
      </c>
      <c r="AH97" s="282">
        <f t="shared" ca="1" si="17"/>
        <v>50.110999999999997</v>
      </c>
      <c r="AI97" s="282">
        <f t="shared" ca="1" si="17"/>
        <v>51.142000000000003</v>
      </c>
      <c r="AJ97" s="282" t="str">
        <f t="shared" ca="1" si="17"/>
        <v/>
      </c>
      <c r="AK97" s="282" t="str">
        <f t="shared" ca="1" si="17"/>
        <v/>
      </c>
    </row>
    <row r="98" spans="1:38" x14ac:dyDescent="0.3">
      <c r="A98" s="75" t="s">
        <v>971</v>
      </c>
      <c r="B98" s="75">
        <v>10</v>
      </c>
      <c r="C98" s="70" t="s">
        <v>143</v>
      </c>
      <c r="D98" s="75">
        <v>475</v>
      </c>
      <c r="E98" s="75" t="s">
        <v>17</v>
      </c>
      <c r="F98" s="73" t="s">
        <v>972</v>
      </c>
      <c r="G98" s="74">
        <f t="shared" ca="1" si="16"/>
        <v>98327</v>
      </c>
      <c r="H98" s="74">
        <f t="shared" ca="1" si="16"/>
        <v>101082</v>
      </c>
      <c r="I98" s="74">
        <f t="shared" ca="1" si="16"/>
        <v>103912</v>
      </c>
      <c r="J98" s="74">
        <f t="shared" ca="1" si="16"/>
        <v>106820</v>
      </c>
      <c r="K98" s="74">
        <f t="shared" ca="1" si="16"/>
        <v>109810</v>
      </c>
      <c r="L98" s="74">
        <f t="shared" ca="1" si="16"/>
        <v>112890</v>
      </c>
      <c r="M98" s="74">
        <f t="shared" ca="1" si="16"/>
        <v>116102</v>
      </c>
      <c r="N98" s="72"/>
      <c r="P98" s="187" t="str">
        <f t="shared" si="18"/>
        <v>53051C</v>
      </c>
      <c r="Q98" s="191" t="s">
        <v>600</v>
      </c>
      <c r="R98" s="188" t="str">
        <f t="shared" si="21"/>
        <v>Innovation Program Manager</v>
      </c>
      <c r="S98" s="189" t="str">
        <f t="shared" si="20"/>
        <v>121</v>
      </c>
      <c r="T98" s="186" cm="1">
        <f t="array" aca="1" ref="T98" ca="1">ROUND(IF($Q98="Y",VLOOKUP($P98, INDIRECT($Q$2),T$6,0)*INDIRECT($P$1),VLOOKUP($P98, INDIRECT($Q$2),T$6,0)),IF($E98="E",0,3))</f>
        <v>98327</v>
      </c>
      <c r="U98" s="186" cm="1">
        <f t="array" aca="1" ref="U98" ca="1">ROUND(IF($Q98="Y",VLOOKUP($P98, INDIRECT($Q$2),U$6,0)*INDIRECT($P$1),VLOOKUP($P98, INDIRECT($Q$2),U$6,0)),IF($E98="E",0,3))</f>
        <v>101082</v>
      </c>
      <c r="V98" s="186" cm="1">
        <f t="array" aca="1" ref="V98" ca="1">ROUND(IF($Q98="Y",VLOOKUP($P98, INDIRECT($Q$2),V$6,0)*INDIRECT($P$1),VLOOKUP($P98, INDIRECT($Q$2),V$6,0)),IF($E98="E",0,3))</f>
        <v>103912</v>
      </c>
      <c r="W98" s="186" cm="1">
        <f t="array" aca="1" ref="W98" ca="1">ROUND(IF($Q98="Y",VLOOKUP($P98, INDIRECT($Q$2),W$6,0)*INDIRECT($P$1),VLOOKUP($P98, INDIRECT($Q$2),W$6,0)),IF($E98="E",0,3))</f>
        <v>106820</v>
      </c>
      <c r="X98" s="186" cm="1">
        <f t="array" aca="1" ref="X98" ca="1">ROUND(IF($Q98="Y",VLOOKUP($P98, INDIRECT($Q$2),X$6,0)*INDIRECT($P$1),VLOOKUP($P98, INDIRECT($Q$2),X$6,0)),IF($E98="E",0,3))</f>
        <v>109810</v>
      </c>
      <c r="Y98" s="186" cm="1">
        <f t="array" aca="1" ref="Y98" ca="1">ROUND(IF($Q98="Y",VLOOKUP($P98, INDIRECT($Q$2),Y$6,0)*INDIRECT($P$1),VLOOKUP($P98, INDIRECT($Q$2),Y$6,0)),IF($E98="E",0,3))</f>
        <v>112890</v>
      </c>
      <c r="Z98" s="186" cm="1">
        <f t="array" aca="1" ref="Z98" ca="1">ROUND(IF($Q98="Y",VLOOKUP($P98, INDIRECT($Q$2),Z$6,0)*INDIRECT($P$1),VLOOKUP($P98, INDIRECT($Q$2),Z$6,0)),IF($E98="E",0,3))</f>
        <v>116102</v>
      </c>
      <c r="AA98" s="186"/>
      <c r="AB98" s="282" t="str">
        <f t="shared" si="19"/>
        <v>53051C</v>
      </c>
      <c r="AC98" s="130" t="str">
        <f t="shared" si="22"/>
        <v>Innovation Program Manager</v>
      </c>
      <c r="AD98" s="284" t="str">
        <f t="shared" si="23"/>
        <v>121</v>
      </c>
      <c r="AE98" s="282">
        <f t="shared" ca="1" si="17"/>
        <v>47.272999999999996</v>
      </c>
      <c r="AF98" s="282">
        <f t="shared" ca="1" si="17"/>
        <v>48.597999999999999</v>
      </c>
      <c r="AG98" s="282">
        <f t="shared" ca="1" si="17"/>
        <v>49.957999999999998</v>
      </c>
      <c r="AH98" s="282">
        <f t="shared" ca="1" si="17"/>
        <v>51.355999999999995</v>
      </c>
      <c r="AI98" s="282">
        <f t="shared" ca="1" si="17"/>
        <v>52.793999999999997</v>
      </c>
      <c r="AJ98" s="282">
        <f t="shared" ca="1" si="17"/>
        <v>54.274999999999999</v>
      </c>
      <c r="AK98" s="282">
        <f t="shared" ca="1" si="17"/>
        <v>55.818999999999996</v>
      </c>
    </row>
    <row r="99" spans="1:38" x14ac:dyDescent="0.3">
      <c r="A99" s="75" t="s">
        <v>847</v>
      </c>
      <c r="B99" s="75">
        <v>10</v>
      </c>
      <c r="C99" s="70" t="s">
        <v>848</v>
      </c>
      <c r="D99" s="75">
        <v>475</v>
      </c>
      <c r="E99" s="75" t="s">
        <v>17</v>
      </c>
      <c r="F99" s="73" t="s">
        <v>846</v>
      </c>
      <c r="G99" s="74">
        <f t="shared" ca="1" si="16"/>
        <v>99230</v>
      </c>
      <c r="H99" s="74">
        <f t="shared" ca="1" si="16"/>
        <v>103203</v>
      </c>
      <c r="I99" s="74">
        <f t="shared" ca="1" si="16"/>
        <v>107335</v>
      </c>
      <c r="J99" s="74">
        <f t="shared" ca="1" si="16"/>
        <v>111633</v>
      </c>
      <c r="K99" s="74">
        <f t="shared" ca="1" si="16"/>
        <v>116102</v>
      </c>
      <c r="L99" s="74">
        <f t="shared" ca="1" si="16"/>
        <v>0</v>
      </c>
      <c r="M99" s="74">
        <f t="shared" ca="1" si="16"/>
        <v>0</v>
      </c>
      <c r="N99" s="72"/>
      <c r="P99" s="187" t="str">
        <f t="shared" si="18"/>
        <v>53019C</v>
      </c>
      <c r="Q99" s="191" t="s">
        <v>600</v>
      </c>
      <c r="R99" s="188" t="str">
        <f t="shared" si="21"/>
        <v>Intelligence Analyst Supervisor</v>
      </c>
      <c r="S99" s="189" t="str">
        <f t="shared" si="20"/>
        <v>123</v>
      </c>
      <c r="T99" s="186" cm="1">
        <f t="array" aca="1" ref="T99" ca="1">ROUND(IF($Q99="Y",VLOOKUP($P99, INDIRECT($Q$2),T$6,0)*INDIRECT($P$1),VLOOKUP($P99, INDIRECT($Q$2),T$6,0)),IF($E99="E",0,3))</f>
        <v>99230</v>
      </c>
      <c r="U99" s="186" cm="1">
        <f t="array" aca="1" ref="U99" ca="1">ROUND(IF($Q99="Y",VLOOKUP($P99, INDIRECT($Q$2),U$6,0)*INDIRECT($P$1),VLOOKUP($P99, INDIRECT($Q$2),U$6,0)),IF($E99="E",0,3))</f>
        <v>103203</v>
      </c>
      <c r="V99" s="186" cm="1">
        <f t="array" aca="1" ref="V99" ca="1">ROUND(IF($Q99="Y",VLOOKUP($P99, INDIRECT($Q$2),V$6,0)*INDIRECT($P$1),VLOOKUP($P99, INDIRECT($Q$2),V$6,0)),IF($E99="E",0,3))</f>
        <v>107335</v>
      </c>
      <c r="W99" s="186" cm="1">
        <f t="array" aca="1" ref="W99" ca="1">ROUND(IF($Q99="Y",VLOOKUP($P99, INDIRECT($Q$2),W$6,0)*INDIRECT($P$1),VLOOKUP($P99, INDIRECT($Q$2),W$6,0)),IF($E99="E",0,3))</f>
        <v>111633</v>
      </c>
      <c r="X99" s="186" cm="1">
        <f t="array" aca="1" ref="X99" ca="1">ROUND(IF($Q99="Y",VLOOKUP($P99, INDIRECT($Q$2),X$6,0)*INDIRECT($P$1),VLOOKUP($P99, INDIRECT($Q$2),X$6,0)),IF($E99="E",0,3))</f>
        <v>116102</v>
      </c>
      <c r="Y99" s="186" cm="1">
        <f t="array" aca="1" ref="Y99" ca="1">ROUND(IF($Q99="Y",VLOOKUP($P99, INDIRECT($Q$2),Y$6,0)*INDIRECT($P$1),VLOOKUP($P99, INDIRECT($Q$2),Y$6,0)),IF($E99="E",0,3))</f>
        <v>0</v>
      </c>
      <c r="Z99" s="186" cm="1">
        <f t="array" aca="1" ref="Z99" ca="1">ROUND(IF($Q99="Y",VLOOKUP($P99, INDIRECT($Q$2),Z$6,0)*INDIRECT($P$1),VLOOKUP($P99, INDIRECT($Q$2),Z$6,0)),IF($E99="E",0,3))</f>
        <v>0</v>
      </c>
      <c r="AA99" s="186"/>
      <c r="AB99" s="282" t="str">
        <f t="shared" si="19"/>
        <v>53019C</v>
      </c>
      <c r="AC99" s="130" t="str">
        <f t="shared" si="22"/>
        <v>Intelligence Analyst Supervisor</v>
      </c>
      <c r="AD99" s="284" t="str">
        <f t="shared" si="23"/>
        <v>123</v>
      </c>
      <c r="AE99" s="282">
        <f t="shared" ca="1" si="17"/>
        <v>47.707000000000001</v>
      </c>
      <c r="AF99" s="282">
        <f t="shared" ca="1" si="17"/>
        <v>49.616999999999997</v>
      </c>
      <c r="AG99" s="282">
        <f t="shared" ca="1" si="17"/>
        <v>51.603999999999999</v>
      </c>
      <c r="AH99" s="282">
        <f t="shared" ca="1" si="17"/>
        <v>53.669999999999995</v>
      </c>
      <c r="AI99" s="282">
        <f t="shared" ca="1" si="17"/>
        <v>55.818999999999996</v>
      </c>
      <c r="AJ99" s="282" t="str">
        <f t="shared" ca="1" si="17"/>
        <v/>
      </c>
      <c r="AK99" s="282" t="str">
        <f t="shared" ca="1" si="17"/>
        <v/>
      </c>
    </row>
    <row r="100" spans="1:38" x14ac:dyDescent="0.3">
      <c r="A100" s="75" t="s">
        <v>39</v>
      </c>
      <c r="B100" s="75">
        <v>10</v>
      </c>
      <c r="C100" s="70" t="s">
        <v>571</v>
      </c>
      <c r="D100" s="75">
        <v>458</v>
      </c>
      <c r="E100" s="75" t="s">
        <v>17</v>
      </c>
      <c r="F100" s="73" t="s">
        <v>641</v>
      </c>
      <c r="G100" s="74">
        <f t="shared" ca="1" si="16"/>
        <v>96549</v>
      </c>
      <c r="H100" s="74">
        <f t="shared" ca="1" si="16"/>
        <v>100416</v>
      </c>
      <c r="I100" s="74">
        <f t="shared" ca="1" si="16"/>
        <v>104438</v>
      </c>
      <c r="J100" s="74">
        <f t="shared" ca="1" si="16"/>
        <v>108617</v>
      </c>
      <c r="K100" s="74">
        <f t="shared" ca="1" si="16"/>
        <v>112968</v>
      </c>
      <c r="L100" s="74">
        <f t="shared" ca="1" si="16"/>
        <v>0</v>
      </c>
      <c r="M100" s="74">
        <f t="shared" ca="1" si="16"/>
        <v>0</v>
      </c>
      <c r="N100" s="72"/>
      <c r="P100" s="187" t="str">
        <f t="shared" si="18"/>
        <v>01334C</v>
      </c>
      <c r="Q100" s="186" t="s">
        <v>600</v>
      </c>
      <c r="R100" s="188" t="str">
        <f t="shared" si="21"/>
        <v>IT Interagency Coordinator</v>
      </c>
      <c r="S100" s="189" t="str">
        <f t="shared" si="20"/>
        <v>065</v>
      </c>
      <c r="T100" s="186" cm="1">
        <f t="array" aca="1" ref="T100" ca="1">ROUND(IF($Q100="Y",VLOOKUP($P100, INDIRECT($Q$2),T$6,0)*INDIRECT($P$1),VLOOKUP($P100, INDIRECT($Q$2),T$6,0)),IF($E100="E",0,3))</f>
        <v>96549</v>
      </c>
      <c r="U100" s="186" cm="1">
        <f t="array" aca="1" ref="U100" ca="1">ROUND(IF($Q100="Y",VLOOKUP($P100, INDIRECT($Q$2),U$6,0)*INDIRECT($P$1),VLOOKUP($P100, INDIRECT($Q$2),U$6,0)),IF($E100="E",0,3))</f>
        <v>100416</v>
      </c>
      <c r="V100" s="186" cm="1">
        <f t="array" aca="1" ref="V100" ca="1">ROUND(IF($Q100="Y",VLOOKUP($P100, INDIRECT($Q$2),V$6,0)*INDIRECT($P$1),VLOOKUP($P100, INDIRECT($Q$2),V$6,0)),IF($E100="E",0,3))</f>
        <v>104438</v>
      </c>
      <c r="W100" s="186" cm="1">
        <f t="array" aca="1" ref="W100" ca="1">ROUND(IF($Q100="Y",VLOOKUP($P100, INDIRECT($Q$2),W$6,0)*INDIRECT($P$1),VLOOKUP($P100, INDIRECT($Q$2),W$6,0)),IF($E100="E",0,3))</f>
        <v>108617</v>
      </c>
      <c r="X100" s="186" cm="1">
        <f t="array" aca="1" ref="X100" ca="1">ROUND(IF($Q100="Y",VLOOKUP($P100, INDIRECT($Q$2),X$6,0)*INDIRECT($P$1),VLOOKUP($P100, INDIRECT($Q$2),X$6,0)),IF($E100="E",0,3))</f>
        <v>112968</v>
      </c>
      <c r="Y100" s="186" cm="1">
        <f t="array" aca="1" ref="Y100" ca="1">ROUND(IF($Q100="Y",VLOOKUP($P100, INDIRECT($Q$2),Y$6,0)*INDIRECT($P$1),VLOOKUP($P100, INDIRECT($Q$2),Y$6,0)),IF($E100="E",0,3))</f>
        <v>0</v>
      </c>
      <c r="Z100" s="186" cm="1">
        <f t="array" aca="1" ref="Z100" ca="1">ROUND(IF($Q100="Y",VLOOKUP($P100, INDIRECT($Q$2),Z$6,0)*INDIRECT($P$1),VLOOKUP($P100, INDIRECT($Q$2),Z$6,0)),IF($E100="E",0,3))</f>
        <v>0</v>
      </c>
      <c r="AA100" s="186"/>
      <c r="AB100" s="282" t="str">
        <f t="shared" si="19"/>
        <v>01334C</v>
      </c>
      <c r="AC100" s="130" t="str">
        <f t="shared" si="22"/>
        <v>IT Interagency Coordinator</v>
      </c>
      <c r="AD100" s="284" t="str">
        <f t="shared" si="23"/>
        <v>065</v>
      </c>
      <c r="AE100" s="282">
        <f t="shared" ca="1" si="17"/>
        <v>46.417999999999999</v>
      </c>
      <c r="AF100" s="282">
        <f t="shared" ca="1" si="17"/>
        <v>48.277000000000001</v>
      </c>
      <c r="AG100" s="282">
        <f t="shared" ca="1" si="17"/>
        <v>50.210999999999999</v>
      </c>
      <c r="AH100" s="282">
        <f t="shared" ca="1" si="17"/>
        <v>52.22</v>
      </c>
      <c r="AI100" s="282">
        <f t="shared" ca="1" si="17"/>
        <v>54.311999999999998</v>
      </c>
      <c r="AJ100" s="282" t="str">
        <f t="shared" ca="1" si="17"/>
        <v/>
      </c>
      <c r="AK100" s="282" t="str">
        <f t="shared" ca="1" si="17"/>
        <v/>
      </c>
    </row>
    <row r="101" spans="1:38" x14ac:dyDescent="0.3">
      <c r="A101" s="75" t="s">
        <v>113</v>
      </c>
      <c r="B101" s="75">
        <v>12</v>
      </c>
      <c r="C101" s="70" t="s">
        <v>112</v>
      </c>
      <c r="D101" s="75">
        <v>560</v>
      </c>
      <c r="E101" s="75" t="s">
        <v>17</v>
      </c>
      <c r="F101" s="73" t="s">
        <v>647</v>
      </c>
      <c r="G101" s="74">
        <f t="shared" ca="1" si="16"/>
        <v>121066</v>
      </c>
      <c r="H101" s="74">
        <f t="shared" ca="1" si="16"/>
        <v>127477</v>
      </c>
      <c r="I101" s="74">
        <f t="shared" ca="1" si="16"/>
        <v>136088</v>
      </c>
      <c r="J101" s="74">
        <f t="shared" ca="1" si="16"/>
        <v>139895</v>
      </c>
      <c r="K101" s="74">
        <f t="shared" ca="1" si="16"/>
        <v>143816</v>
      </c>
      <c r="L101" s="74">
        <f t="shared" ca="1" si="16"/>
        <v>147915</v>
      </c>
      <c r="M101" s="74">
        <f t="shared" ca="1" si="16"/>
        <v>0</v>
      </c>
      <c r="N101" s="72"/>
      <c r="P101" s="187" t="str">
        <f t="shared" si="18"/>
        <v>06785C</v>
      </c>
      <c r="Q101" s="191" t="s">
        <v>600</v>
      </c>
      <c r="R101" s="188" t="str">
        <f t="shared" si="21"/>
        <v>IT Manager</v>
      </c>
      <c r="S101" s="189" t="str">
        <f t="shared" si="20"/>
        <v>53A</v>
      </c>
      <c r="T101" s="186" cm="1">
        <f t="array" aca="1" ref="T101" ca="1">ROUND(IF($Q101="Y",VLOOKUP($P101, INDIRECT($Q$2),T$6,0)*INDIRECT($P$1),VLOOKUP($P101, INDIRECT($Q$2),T$6,0)),IF($E101="E",0,3))</f>
        <v>121066</v>
      </c>
      <c r="U101" s="186" cm="1">
        <f t="array" aca="1" ref="U101" ca="1">ROUND(IF($Q101="Y",VLOOKUP($P101, INDIRECT($Q$2),U$6,0)*INDIRECT($P$1),VLOOKUP($P101, INDIRECT($Q$2),U$6,0)),IF($E101="E",0,3))</f>
        <v>127477</v>
      </c>
      <c r="V101" s="186" cm="1">
        <f t="array" aca="1" ref="V101" ca="1">ROUND(IF($Q101="Y",VLOOKUP($P101, INDIRECT($Q$2),V$6,0)*INDIRECT($P$1),VLOOKUP($P101, INDIRECT($Q$2),V$6,0)),IF($E101="E",0,3))</f>
        <v>136088</v>
      </c>
      <c r="W101" s="186" cm="1">
        <f t="array" aca="1" ref="W101" ca="1">ROUND(IF($Q101="Y",VLOOKUP($P101, INDIRECT($Q$2),W$6,0)*INDIRECT($P$1),VLOOKUP($P101, INDIRECT($Q$2),W$6,0)),IF($E101="E",0,3))</f>
        <v>139895</v>
      </c>
      <c r="X101" s="186" cm="1">
        <f t="array" aca="1" ref="X101" ca="1">ROUND(IF($Q101="Y",VLOOKUP($P101, INDIRECT($Q$2),X$6,0)*INDIRECT($P$1),VLOOKUP($P101, INDIRECT($Q$2),X$6,0)),IF($E101="E",0,3))</f>
        <v>143816</v>
      </c>
      <c r="Y101" s="186" cm="1">
        <f t="array" aca="1" ref="Y101" ca="1">ROUND(IF($Q101="Y",VLOOKUP($P101, INDIRECT($Q$2),Y$6,0)*INDIRECT($P$1),VLOOKUP($P101, INDIRECT($Q$2),Y$6,0)),IF($E101="E",0,3))</f>
        <v>147915</v>
      </c>
      <c r="Z101" s="186" cm="1">
        <f t="array" aca="1" ref="Z101" ca="1">ROUND(IF($Q101="Y",VLOOKUP($P101, INDIRECT($Q$2),Z$6,0)*INDIRECT($P$1),VLOOKUP($P101, INDIRECT($Q$2),Z$6,0)),IF($E101="E",0,3))</f>
        <v>0</v>
      </c>
      <c r="AA101" s="186"/>
      <c r="AB101" s="282" t="str">
        <f t="shared" si="19"/>
        <v>06785C</v>
      </c>
      <c r="AC101" s="130" t="str">
        <f t="shared" si="22"/>
        <v>IT Manager</v>
      </c>
      <c r="AD101" s="284" t="str">
        <f t="shared" si="23"/>
        <v>53A</v>
      </c>
      <c r="AE101" s="282">
        <f t="shared" ca="1" si="17"/>
        <v>58.204999999999998</v>
      </c>
      <c r="AF101" s="282">
        <f t="shared" ca="1" si="17"/>
        <v>61.287999999999997</v>
      </c>
      <c r="AG101" s="282">
        <f t="shared" ca="1" si="17"/>
        <v>65.427000000000007</v>
      </c>
      <c r="AH101" s="282">
        <f t="shared" ca="1" si="17"/>
        <v>67.25800000000001</v>
      </c>
      <c r="AI101" s="282">
        <f t="shared" ca="1" si="17"/>
        <v>69.143000000000001</v>
      </c>
      <c r="AJ101" s="282">
        <f t="shared" ca="1" si="17"/>
        <v>71.113</v>
      </c>
      <c r="AK101" s="282" t="str">
        <f t="shared" ca="1" si="17"/>
        <v/>
      </c>
    </row>
    <row r="102" spans="1:38" x14ac:dyDescent="0.3">
      <c r="A102" s="75" t="s">
        <v>881</v>
      </c>
      <c r="B102" s="75">
        <v>13</v>
      </c>
      <c r="C102" s="70" t="s">
        <v>882</v>
      </c>
      <c r="D102" s="75">
        <v>595</v>
      </c>
      <c r="E102" s="75" t="s">
        <v>17</v>
      </c>
      <c r="F102" s="73" t="s">
        <v>880</v>
      </c>
      <c r="G102" s="74">
        <f t="shared" ca="1" si="16"/>
        <v>128632</v>
      </c>
      <c r="H102" s="74">
        <f t="shared" ca="1" si="16"/>
        <v>135444</v>
      </c>
      <c r="I102" s="74">
        <f t="shared" ca="1" si="16"/>
        <v>144592</v>
      </c>
      <c r="J102" s="74">
        <f t="shared" ca="1" si="16"/>
        <v>148640</v>
      </c>
      <c r="K102" s="74">
        <f t="shared" ca="1" si="16"/>
        <v>152804</v>
      </c>
      <c r="L102" s="74">
        <f t="shared" ca="1" si="16"/>
        <v>157159</v>
      </c>
      <c r="M102" s="74">
        <f t="shared" ca="1" si="16"/>
        <v>0</v>
      </c>
      <c r="N102" s="72"/>
      <c r="P102" s="187" t="str">
        <f t="shared" si="18"/>
        <v>59435C</v>
      </c>
      <c r="Q102" s="191" t="s">
        <v>600</v>
      </c>
      <c r="R102" s="188" t="str">
        <f t="shared" si="21"/>
        <v>IT Project Management Office Manager</v>
      </c>
      <c r="S102" s="189" t="str">
        <f t="shared" si="20"/>
        <v>115</v>
      </c>
      <c r="T102" s="186" cm="1">
        <f t="array" aca="1" ref="T102" ca="1">ROUND(IF($Q102="Y",VLOOKUP($P102, INDIRECT($Q$2),T$6,0)*INDIRECT($P$1),VLOOKUP($P102, INDIRECT($Q$2),T$6,0)),IF($E102="E",0,3))</f>
        <v>128632</v>
      </c>
      <c r="U102" s="186" cm="1">
        <f t="array" aca="1" ref="U102" ca="1">ROUND(IF($Q102="Y",VLOOKUP($P102, INDIRECT($Q$2),U$6,0)*INDIRECT($P$1),VLOOKUP($P102, INDIRECT($Q$2),U$6,0)),IF($E102="E",0,3))</f>
        <v>135444</v>
      </c>
      <c r="V102" s="186" cm="1">
        <f t="array" aca="1" ref="V102" ca="1">ROUND(IF($Q102="Y",VLOOKUP($P102, INDIRECT($Q$2),V$6,0)*INDIRECT($P$1),VLOOKUP($P102, INDIRECT($Q$2),V$6,0)),IF($E102="E",0,3))</f>
        <v>144592</v>
      </c>
      <c r="W102" s="186" cm="1">
        <f t="array" aca="1" ref="W102" ca="1">ROUND(IF($Q102="Y",VLOOKUP($P102, INDIRECT($Q$2),W$6,0)*INDIRECT($P$1),VLOOKUP($P102, INDIRECT($Q$2),W$6,0)),IF($E102="E",0,3))</f>
        <v>148640</v>
      </c>
      <c r="X102" s="186" cm="1">
        <f t="array" aca="1" ref="X102" ca="1">ROUND(IF($Q102="Y",VLOOKUP($P102, INDIRECT($Q$2),X$6,0)*INDIRECT($P$1),VLOOKUP($P102, INDIRECT($Q$2),X$6,0)),IF($E102="E",0,3))</f>
        <v>152804</v>
      </c>
      <c r="Y102" s="186" cm="1">
        <f t="array" aca="1" ref="Y102" ca="1">ROUND(IF($Q102="Y",VLOOKUP($P102, INDIRECT($Q$2),Y$6,0)*INDIRECT($P$1),VLOOKUP($P102, INDIRECT($Q$2),Y$6,0)),IF($E102="E",0,3))</f>
        <v>157159</v>
      </c>
      <c r="Z102" s="186" cm="1">
        <f t="array" aca="1" ref="Z102" ca="1">ROUND(IF($Q102="Y",VLOOKUP($P102, INDIRECT($Q$2),Z$6,0)*INDIRECT($P$1),VLOOKUP($P102, INDIRECT($Q$2),Z$6,0)),IF($E102="E",0,3))</f>
        <v>0</v>
      </c>
      <c r="AA102" s="186"/>
      <c r="AB102" s="282" t="str">
        <f t="shared" si="19"/>
        <v>59435C</v>
      </c>
      <c r="AC102" s="130" t="str">
        <f t="shared" si="22"/>
        <v>IT Project Management Office Manager</v>
      </c>
      <c r="AD102" s="284" t="str">
        <f t="shared" si="23"/>
        <v>115</v>
      </c>
      <c r="AE102" s="282">
        <f t="shared" ca="1" si="17"/>
        <v>61.842999999999996</v>
      </c>
      <c r="AF102" s="282">
        <f t="shared" ca="1" si="17"/>
        <v>65.118000000000009</v>
      </c>
      <c r="AG102" s="282">
        <f t="shared" ca="1" si="17"/>
        <v>69.516000000000005</v>
      </c>
      <c r="AH102" s="282">
        <f t="shared" ca="1" si="17"/>
        <v>71.462000000000003</v>
      </c>
      <c r="AI102" s="282">
        <f t="shared" ca="1" si="17"/>
        <v>73.463999999999999</v>
      </c>
      <c r="AJ102" s="282">
        <f t="shared" ca="1" si="17"/>
        <v>75.558000000000007</v>
      </c>
      <c r="AK102" s="282" t="str">
        <f t="shared" ca="1" si="17"/>
        <v/>
      </c>
    </row>
    <row r="103" spans="1:38" x14ac:dyDescent="0.3">
      <c r="A103" s="75" t="s">
        <v>565</v>
      </c>
      <c r="B103" s="75">
        <v>12</v>
      </c>
      <c r="C103" s="70" t="s">
        <v>898</v>
      </c>
      <c r="D103" s="75">
        <v>550</v>
      </c>
      <c r="E103" s="75" t="s">
        <v>17</v>
      </c>
      <c r="F103" s="73" t="s">
        <v>557</v>
      </c>
      <c r="G103" s="74">
        <f t="shared" ref="G103:M135" ca="1" si="24">IF(E103="E",ROUND(T103,0),ROUND(T103,3))</f>
        <v>109411</v>
      </c>
      <c r="H103" s="74">
        <f t="shared" ca="1" si="24"/>
        <v>115513</v>
      </c>
      <c r="I103" s="74">
        <f t="shared" ca="1" si="24"/>
        <v>123432</v>
      </c>
      <c r="J103" s="74">
        <f t="shared" ca="1" si="24"/>
        <v>126889</v>
      </c>
      <c r="K103" s="74">
        <f t="shared" ca="1" si="24"/>
        <v>130441</v>
      </c>
      <c r="L103" s="74">
        <f t="shared" ca="1" si="24"/>
        <v>134161</v>
      </c>
      <c r="M103" s="74">
        <f t="shared" ca="1" si="24"/>
        <v>0</v>
      </c>
      <c r="N103" s="72"/>
      <c r="P103" s="187" t="str">
        <f t="shared" si="18"/>
        <v>52982C</v>
      </c>
      <c r="Q103" s="191" t="s">
        <v>600</v>
      </c>
      <c r="R103" s="188" t="str">
        <f t="shared" si="21"/>
        <v>IT Project Manager Supervisor</v>
      </c>
      <c r="S103" s="189" t="str">
        <f t="shared" si="20"/>
        <v>122</v>
      </c>
      <c r="T103" s="186" cm="1">
        <f t="array" aca="1" ref="T103" ca="1">ROUND(IF($Q103="Y",VLOOKUP($P103, INDIRECT($Q$2),T$6,0)*INDIRECT($P$1),VLOOKUP($P103, INDIRECT($Q$2),T$6,0)),IF($E103="E",0,3))</f>
        <v>109411</v>
      </c>
      <c r="U103" s="186" cm="1">
        <f t="array" aca="1" ref="U103" ca="1">ROUND(IF($Q103="Y",VLOOKUP($P103, INDIRECT($Q$2),U$6,0)*INDIRECT($P$1),VLOOKUP($P103, INDIRECT($Q$2),U$6,0)),IF($E103="E",0,3))</f>
        <v>115513</v>
      </c>
      <c r="V103" s="186" cm="1">
        <f t="array" aca="1" ref="V103" ca="1">ROUND(IF($Q103="Y",VLOOKUP($P103, INDIRECT($Q$2),V$6,0)*INDIRECT($P$1),VLOOKUP($P103, INDIRECT($Q$2),V$6,0)),IF($E103="E",0,3))</f>
        <v>123432</v>
      </c>
      <c r="W103" s="186" cm="1">
        <f t="array" aca="1" ref="W103" ca="1">ROUND(IF($Q103="Y",VLOOKUP($P103, INDIRECT($Q$2),W$6,0)*INDIRECT($P$1),VLOOKUP($P103, INDIRECT($Q$2),W$6,0)),IF($E103="E",0,3))</f>
        <v>126889</v>
      </c>
      <c r="X103" s="186" cm="1">
        <f t="array" aca="1" ref="X103" ca="1">ROUND(IF($Q103="Y",VLOOKUP($P103, INDIRECT($Q$2),X$6,0)*INDIRECT($P$1),VLOOKUP($P103, INDIRECT($Q$2),X$6,0)),IF($E103="E",0,3))</f>
        <v>130441</v>
      </c>
      <c r="Y103" s="186" cm="1">
        <f t="array" aca="1" ref="Y103" ca="1">ROUND(IF($Q103="Y",VLOOKUP($P103, INDIRECT($Q$2),Y$6,0)*INDIRECT($P$1),VLOOKUP($P103, INDIRECT($Q$2),Y$6,0)),IF($E103="E",0,3))</f>
        <v>134161</v>
      </c>
      <c r="Z103" s="186" cm="1">
        <f t="array" aca="1" ref="Z103" ca="1">ROUND(IF($Q103="Y",VLOOKUP($P103, INDIRECT($Q$2),Z$6,0)*INDIRECT($P$1),VLOOKUP($P103, INDIRECT($Q$2),Z$6,0)),IF($E103="E",0,3))</f>
        <v>0</v>
      </c>
      <c r="AA103" s="186"/>
      <c r="AB103" s="282" t="str">
        <f t="shared" si="19"/>
        <v>52982C</v>
      </c>
      <c r="AC103" s="130" t="str">
        <f t="shared" si="22"/>
        <v>IT Project Manager Supervisor</v>
      </c>
      <c r="AD103" s="284" t="str">
        <f t="shared" si="23"/>
        <v>122</v>
      </c>
      <c r="AE103" s="282">
        <f t="shared" ref="AE103:AK135" ca="1" si="25">IF(T103=0,"",IF($E103="E",ROUNDUP(T103/2080,3),T103))</f>
        <v>52.601999999999997</v>
      </c>
      <c r="AF103" s="282">
        <f t="shared" ca="1" si="25"/>
        <v>55.535999999999994</v>
      </c>
      <c r="AG103" s="282">
        <f t="shared" ca="1" si="25"/>
        <v>59.342999999999996</v>
      </c>
      <c r="AH103" s="282">
        <f t="shared" ca="1" si="25"/>
        <v>61.004999999999995</v>
      </c>
      <c r="AI103" s="282">
        <f t="shared" ca="1" si="25"/>
        <v>62.713000000000001</v>
      </c>
      <c r="AJ103" s="282">
        <f t="shared" ca="1" si="25"/>
        <v>64.501000000000005</v>
      </c>
      <c r="AK103" s="282" t="str">
        <f t="shared" ca="1" si="25"/>
        <v/>
      </c>
      <c r="AL103" s="282" t="str">
        <f>IF(AA103=0,"",IF($E103="E",ROUNDUP(AA103/2080,3),AA103))</f>
        <v/>
      </c>
    </row>
    <row r="104" spans="1:38" x14ac:dyDescent="0.3">
      <c r="A104" s="75" t="s">
        <v>963</v>
      </c>
      <c r="B104" s="75">
        <v>13</v>
      </c>
      <c r="C104" s="70" t="s">
        <v>964</v>
      </c>
      <c r="D104" s="75">
        <v>595</v>
      </c>
      <c r="E104" s="75" t="s">
        <v>17</v>
      </c>
      <c r="F104" s="73" t="s">
        <v>965</v>
      </c>
      <c r="G104" s="74">
        <f t="shared" ca="1" si="24"/>
        <v>126146</v>
      </c>
      <c r="H104" s="74">
        <f t="shared" ca="1" si="24"/>
        <v>132785</v>
      </c>
      <c r="I104" s="74">
        <f t="shared" ca="1" si="24"/>
        <v>139774</v>
      </c>
      <c r="J104" s="74">
        <f t="shared" ca="1" si="24"/>
        <v>147131</v>
      </c>
      <c r="K104" s="74">
        <f t="shared" ca="1" si="24"/>
        <v>154875</v>
      </c>
      <c r="L104" s="74">
        <f t="shared" ca="1" si="24"/>
        <v>163025</v>
      </c>
      <c r="M104" s="74">
        <f t="shared" ca="1" si="24"/>
        <v>171606</v>
      </c>
      <c r="N104" s="72"/>
      <c r="P104" s="187" t="str">
        <f t="shared" si="18"/>
        <v>59458C</v>
      </c>
      <c r="Q104" s="191" t="s">
        <v>600</v>
      </c>
      <c r="R104" s="188" t="str">
        <f t="shared" si="21"/>
        <v>IT Technical Manager</v>
      </c>
      <c r="S104" s="189" t="str">
        <f t="shared" si="20"/>
        <v>128</v>
      </c>
      <c r="T104" s="186" cm="1">
        <f t="array" aca="1" ref="T104" ca="1">ROUND(IF($Q104="Y",VLOOKUP($P104, INDIRECT($Q$2),T$6,0)*INDIRECT($P$1),VLOOKUP($P104, INDIRECT($Q$2),T$6,0)),IF($E104="E",0,3))</f>
        <v>126146</v>
      </c>
      <c r="U104" s="186" cm="1">
        <f t="array" aca="1" ref="U104" ca="1">ROUND(IF($Q104="Y",VLOOKUP($P104, INDIRECT($Q$2),U$6,0)*INDIRECT($P$1),VLOOKUP($P104, INDIRECT($Q$2),U$6,0)),IF($E104="E",0,3))</f>
        <v>132785</v>
      </c>
      <c r="V104" s="186" cm="1">
        <f t="array" aca="1" ref="V104" ca="1">ROUND(IF($Q104="Y",VLOOKUP($P104, INDIRECT($Q$2),V$6,0)*INDIRECT($P$1),VLOOKUP($P104, INDIRECT($Q$2),V$6,0)),IF($E104="E",0,3))</f>
        <v>139774</v>
      </c>
      <c r="W104" s="186" cm="1">
        <f t="array" aca="1" ref="W104" ca="1">ROUND(IF($Q104="Y",VLOOKUP($P104, INDIRECT($Q$2),W$6,0)*INDIRECT($P$1),VLOOKUP($P104, INDIRECT($Q$2),W$6,0)),IF($E104="E",0,3))</f>
        <v>147131</v>
      </c>
      <c r="X104" s="186" cm="1">
        <f t="array" aca="1" ref="X104" ca="1">ROUND(IF($Q104="Y",VLOOKUP($P104, INDIRECT($Q$2),X$6,0)*INDIRECT($P$1),VLOOKUP($P104, INDIRECT($Q$2),X$6,0)),IF($E104="E",0,3))</f>
        <v>154875</v>
      </c>
      <c r="Y104" s="186" cm="1">
        <f t="array" aca="1" ref="Y104" ca="1">ROUND(IF($Q104="Y",VLOOKUP($P104, INDIRECT($Q$2),Y$6,0)*INDIRECT($P$1),VLOOKUP($P104, INDIRECT($Q$2),Y$6,0)),IF($E104="E",0,3))</f>
        <v>163025</v>
      </c>
      <c r="Z104" s="186" cm="1">
        <f t="array" aca="1" ref="Z104" ca="1">ROUND(IF($Q104="Y",VLOOKUP($P104, INDIRECT($Q$2),Z$6,0)*INDIRECT($P$1),VLOOKUP($P104, INDIRECT($Q$2),Z$6,0)),IF($E104="E",0,3))</f>
        <v>171606</v>
      </c>
      <c r="AA104" s="186"/>
      <c r="AB104" s="282" t="str">
        <f t="shared" si="19"/>
        <v>59458C</v>
      </c>
      <c r="AC104" s="130" t="str">
        <f t="shared" si="22"/>
        <v>IT Technical Manager</v>
      </c>
      <c r="AD104" s="284" t="str">
        <f t="shared" si="23"/>
        <v>128</v>
      </c>
      <c r="AE104" s="282">
        <f t="shared" ca="1" si="25"/>
        <v>60.647999999999996</v>
      </c>
      <c r="AF104" s="282">
        <f t="shared" ca="1" si="25"/>
        <v>63.838999999999999</v>
      </c>
      <c r="AG104" s="282">
        <f t="shared" ca="1" si="25"/>
        <v>67.2</v>
      </c>
      <c r="AH104" s="282">
        <f t="shared" ca="1" si="25"/>
        <v>70.737000000000009</v>
      </c>
      <c r="AI104" s="282">
        <f t="shared" ca="1" si="25"/>
        <v>74.460000000000008</v>
      </c>
      <c r="AJ104" s="282">
        <f t="shared" ca="1" si="25"/>
        <v>78.378</v>
      </c>
      <c r="AK104" s="282">
        <f t="shared" ca="1" si="25"/>
        <v>82.503</v>
      </c>
      <c r="AL104" s="282" t="str">
        <f>IF(AA104=0,"",IF($E104="E",ROUNDUP(AA104/2080,3),AA104))</f>
        <v/>
      </c>
    </row>
    <row r="105" spans="1:38" x14ac:dyDescent="0.3">
      <c r="A105" s="75" t="s">
        <v>917</v>
      </c>
      <c r="B105" s="75">
        <v>11</v>
      </c>
      <c r="C105" s="70" t="s">
        <v>888</v>
      </c>
      <c r="D105" s="75">
        <v>528</v>
      </c>
      <c r="E105" s="75" t="s">
        <v>17</v>
      </c>
      <c r="F105" s="73" t="s">
        <v>918</v>
      </c>
      <c r="G105" s="74">
        <f t="shared" ca="1" si="24"/>
        <v>106503</v>
      </c>
      <c r="H105" s="74">
        <f t="shared" ca="1" si="24"/>
        <v>110767</v>
      </c>
      <c r="I105" s="74">
        <f t="shared" ca="1" si="24"/>
        <v>115203</v>
      </c>
      <c r="J105" s="74">
        <f t="shared" ca="1" si="24"/>
        <v>119816</v>
      </c>
      <c r="K105" s="74">
        <f t="shared" ca="1" si="24"/>
        <v>124614</v>
      </c>
      <c r="L105" s="74">
        <f t="shared" ca="1" si="24"/>
        <v>0</v>
      </c>
      <c r="M105" s="74">
        <f t="shared" ca="1" si="24"/>
        <v>0</v>
      </c>
      <c r="N105" s="72"/>
      <c r="P105" s="187" t="str">
        <f t="shared" si="18"/>
        <v>59448C</v>
      </c>
      <c r="Q105" s="191" t="s">
        <v>600</v>
      </c>
      <c r="R105" s="188" t="str">
        <f t="shared" si="21"/>
        <v>LGBTQIA+ Equity Program Manager</v>
      </c>
      <c r="S105" s="189" t="str">
        <f t="shared" si="20"/>
        <v>116</v>
      </c>
      <c r="T105" s="186" cm="1">
        <f t="array" aca="1" ref="T105" ca="1">ROUND(IF($Q105="Y",VLOOKUP($P105, INDIRECT($Q$2),T$6,0)*INDIRECT($P$1),VLOOKUP($P105, INDIRECT($Q$2),T$6,0)),IF($E105="E",0,3))</f>
        <v>106503</v>
      </c>
      <c r="U105" s="186" cm="1">
        <f t="array" aca="1" ref="U105" ca="1">ROUND(IF($Q105="Y",VLOOKUP($P105, INDIRECT($Q$2),U$6,0)*INDIRECT($P$1),VLOOKUP($P105, INDIRECT($Q$2),U$6,0)),IF($E105="E",0,3))</f>
        <v>110767</v>
      </c>
      <c r="V105" s="186" cm="1">
        <f t="array" aca="1" ref="V105" ca="1">ROUND(IF($Q105="Y",VLOOKUP($P105, INDIRECT($Q$2),V$6,0)*INDIRECT($P$1),VLOOKUP($P105, INDIRECT($Q$2),V$6,0)),IF($E105="E",0,3))</f>
        <v>115203</v>
      </c>
      <c r="W105" s="186" cm="1">
        <f t="array" aca="1" ref="W105" ca="1">ROUND(IF($Q105="Y",VLOOKUP($P105, INDIRECT($Q$2),W$6,0)*INDIRECT($P$1),VLOOKUP($P105, INDIRECT($Q$2),W$6,0)),IF($E105="E",0,3))</f>
        <v>119816</v>
      </c>
      <c r="X105" s="186" cm="1">
        <f t="array" aca="1" ref="X105" ca="1">ROUND(IF($Q105="Y",VLOOKUP($P105, INDIRECT($Q$2),X$6,0)*INDIRECT($P$1),VLOOKUP($P105, INDIRECT($Q$2),X$6,0)),IF($E105="E",0,3))</f>
        <v>124614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9"/>
        <v>59448C</v>
      </c>
      <c r="AC105" s="130" t="str">
        <f t="shared" si="22"/>
        <v>LGBTQIA+ Equity Program Manager</v>
      </c>
      <c r="AD105" s="284" t="str">
        <f t="shared" si="23"/>
        <v>116</v>
      </c>
      <c r="AE105" s="282">
        <f t="shared" ca="1" si="25"/>
        <v>51.204000000000001</v>
      </c>
      <c r="AF105" s="282">
        <f t="shared" ca="1" si="25"/>
        <v>53.253999999999998</v>
      </c>
      <c r="AG105" s="282">
        <f t="shared" ca="1" si="25"/>
        <v>55.387</v>
      </c>
      <c r="AH105" s="282">
        <f t="shared" ca="1" si="25"/>
        <v>57.603999999999999</v>
      </c>
      <c r="AI105" s="282">
        <f t="shared" ca="1" si="25"/>
        <v>59.910999999999994</v>
      </c>
      <c r="AJ105" s="282" t="str">
        <f t="shared" ca="1" si="25"/>
        <v/>
      </c>
      <c r="AK105" s="282" t="str">
        <f t="shared" ca="1" si="25"/>
        <v/>
      </c>
    </row>
    <row r="106" spans="1:38" x14ac:dyDescent="0.3">
      <c r="A106" s="75" t="s">
        <v>101</v>
      </c>
      <c r="B106" s="75">
        <v>10</v>
      </c>
      <c r="C106" s="70" t="s">
        <v>70</v>
      </c>
      <c r="D106" s="75">
        <v>478</v>
      </c>
      <c r="E106" s="75" t="s">
        <v>17</v>
      </c>
      <c r="F106" s="73" t="s">
        <v>360</v>
      </c>
      <c r="G106" s="74">
        <f t="shared" ca="1" si="24"/>
        <v>88597</v>
      </c>
      <c r="H106" s="74">
        <f t="shared" ca="1" si="24"/>
        <v>93007</v>
      </c>
      <c r="I106" s="74">
        <f t="shared" ca="1" si="24"/>
        <v>97670</v>
      </c>
      <c r="J106" s="74">
        <f t="shared" ca="1" si="24"/>
        <v>103985</v>
      </c>
      <c r="K106" s="74">
        <f t="shared" ca="1" si="24"/>
        <v>106894</v>
      </c>
      <c r="L106" s="74">
        <f t="shared" ca="1" si="24"/>
        <v>109891</v>
      </c>
      <c r="M106" s="74">
        <f t="shared" ca="1" si="24"/>
        <v>113023</v>
      </c>
      <c r="N106" s="72"/>
      <c r="P106" s="187" t="str">
        <f t="shared" si="18"/>
        <v>06400C</v>
      </c>
      <c r="Q106" s="191" t="s">
        <v>600</v>
      </c>
      <c r="R106" s="188" t="str">
        <f t="shared" si="21"/>
        <v>Loss Control Coordinator</v>
      </c>
      <c r="S106" s="189" t="str">
        <f t="shared" si="20"/>
        <v>34M</v>
      </c>
      <c r="T106" s="186" cm="1">
        <f t="array" aca="1" ref="T106" ca="1">ROUND(IF($Q106="Y",VLOOKUP($P106, INDIRECT($Q$2),T$6,0)*INDIRECT($P$1),VLOOKUP($P106, INDIRECT($Q$2),T$6,0)),IF($E106="E",0,3))</f>
        <v>88597</v>
      </c>
      <c r="U106" s="186" cm="1">
        <f t="array" aca="1" ref="U106" ca="1">ROUND(IF($Q106="Y",VLOOKUP($P106, INDIRECT($Q$2),U$6,0)*INDIRECT($P$1),VLOOKUP($P106, INDIRECT($Q$2),U$6,0)),IF($E106="E",0,3))</f>
        <v>93007</v>
      </c>
      <c r="V106" s="186" cm="1">
        <f t="array" aca="1" ref="V106" ca="1">ROUND(IF($Q106="Y",VLOOKUP($P106, INDIRECT($Q$2),V$6,0)*INDIRECT($P$1),VLOOKUP($P106, INDIRECT($Q$2),V$6,0)),IF($E106="E",0,3))</f>
        <v>97670</v>
      </c>
      <c r="W106" s="186" cm="1">
        <f t="array" aca="1" ref="W106" ca="1">ROUND(IF($Q106="Y",VLOOKUP($P106, INDIRECT($Q$2),W$6,0)*INDIRECT($P$1),VLOOKUP($P106, INDIRECT($Q$2),W$6,0)),IF($E106="E",0,3))</f>
        <v>103985</v>
      </c>
      <c r="X106" s="186" cm="1">
        <f t="array" aca="1" ref="X106" ca="1">ROUND(IF($Q106="Y",VLOOKUP($P106, INDIRECT($Q$2),X$6,0)*INDIRECT($P$1),VLOOKUP($P106, INDIRECT($Q$2),X$6,0)),IF($E106="E",0,3))</f>
        <v>106894</v>
      </c>
      <c r="Y106" s="186" cm="1">
        <f t="array" aca="1" ref="Y106" ca="1">ROUND(IF($Q106="Y",VLOOKUP($P106, INDIRECT($Q$2),Y$6,0)*INDIRECT($P$1),VLOOKUP($P106, INDIRECT($Q$2),Y$6,0)),IF($E106="E",0,3))</f>
        <v>109891</v>
      </c>
      <c r="Z106" s="186" cm="1">
        <f t="array" aca="1" ref="Z106" ca="1">ROUND(IF($Q106="Y",VLOOKUP($P106, INDIRECT($Q$2),Z$6,0)*INDIRECT($P$1),VLOOKUP($P106, INDIRECT($Q$2),Z$6,0)),IF($E106="E",0,3))</f>
        <v>113023</v>
      </c>
      <c r="AA106" s="186"/>
      <c r="AB106" s="282" t="str">
        <f t="shared" si="19"/>
        <v>06400C</v>
      </c>
      <c r="AC106" s="130" t="str">
        <f t="shared" si="22"/>
        <v>Loss Control Coordinator</v>
      </c>
      <c r="AD106" s="284" t="str">
        <f t="shared" si="23"/>
        <v>34M</v>
      </c>
      <c r="AE106" s="282">
        <f t="shared" ca="1" si="25"/>
        <v>42.594999999999999</v>
      </c>
      <c r="AF106" s="282">
        <f t="shared" ca="1" si="25"/>
        <v>44.714999999999996</v>
      </c>
      <c r="AG106" s="282">
        <f t="shared" ca="1" si="25"/>
        <v>46.957000000000001</v>
      </c>
      <c r="AH106" s="282">
        <f t="shared" ca="1" si="25"/>
        <v>49.992999999999995</v>
      </c>
      <c r="AI106" s="282">
        <f t="shared" ca="1" si="25"/>
        <v>51.391999999999996</v>
      </c>
      <c r="AJ106" s="282">
        <f t="shared" ca="1" si="25"/>
        <v>52.832999999999998</v>
      </c>
      <c r="AK106" s="282">
        <f t="shared" ca="1" si="25"/>
        <v>54.338000000000001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24"/>
        <v>86949</v>
      </c>
      <c r="H107" s="74">
        <f t="shared" ca="1" si="24"/>
        <v>91439</v>
      </c>
      <c r="I107" s="74">
        <f t="shared" ca="1" si="24"/>
        <v>96099</v>
      </c>
      <c r="J107" s="74">
        <f t="shared" ca="1" si="24"/>
        <v>102604</v>
      </c>
      <c r="K107" s="74">
        <f t="shared" ca="1" si="24"/>
        <v>105478</v>
      </c>
      <c r="L107" s="74">
        <f t="shared" ca="1" si="24"/>
        <v>108431</v>
      </c>
      <c r="M107" s="74">
        <f t="shared" ca="1" si="24"/>
        <v>111524</v>
      </c>
      <c r="N107" s="72"/>
      <c r="P107" s="187" t="str">
        <f t="shared" si="18"/>
        <v>06510C</v>
      </c>
      <c r="Q107" s="191" t="s">
        <v>600</v>
      </c>
      <c r="R107" s="188" t="str">
        <f t="shared" si="21"/>
        <v>Manager Accounting</v>
      </c>
      <c r="S107" s="189" t="str">
        <f t="shared" si="20"/>
        <v>34D</v>
      </c>
      <c r="T107" s="186" cm="1">
        <f t="array" aca="1" ref="T107" ca="1">ROUND(IF($Q107="Y",VLOOKUP($P107, INDIRECT($Q$2),T$6,0)*INDIRECT($P$1),VLOOKUP($P107, INDIRECT($Q$2),T$6,0)),IF($E107="E",0,3))</f>
        <v>86949</v>
      </c>
      <c r="U107" s="186" cm="1">
        <f t="array" aca="1" ref="U107" ca="1">ROUND(IF($Q107="Y",VLOOKUP($P107, INDIRECT($Q$2),U$6,0)*INDIRECT($P$1),VLOOKUP($P107, INDIRECT($Q$2),U$6,0)),IF($E107="E",0,3))</f>
        <v>91439</v>
      </c>
      <c r="V107" s="186" cm="1">
        <f t="array" aca="1" ref="V107" ca="1">ROUND(IF($Q107="Y",VLOOKUP($P107, INDIRECT($Q$2),V$6,0)*INDIRECT($P$1),VLOOKUP($P107, INDIRECT($Q$2),V$6,0)),IF($E107="E",0,3))</f>
        <v>96099</v>
      </c>
      <c r="W107" s="186" cm="1">
        <f t="array" aca="1" ref="W107" ca="1">ROUND(IF($Q107="Y",VLOOKUP($P107, INDIRECT($Q$2),W$6,0)*INDIRECT($P$1),VLOOKUP($P107, INDIRECT($Q$2),W$6,0)),IF($E107="E",0,3))</f>
        <v>102604</v>
      </c>
      <c r="X107" s="186" cm="1">
        <f t="array" aca="1" ref="X107" ca="1">ROUND(IF($Q107="Y",VLOOKUP($P107, INDIRECT($Q$2),X$6,0)*INDIRECT($P$1),VLOOKUP($P107, INDIRECT($Q$2),X$6,0)),IF($E107="E",0,3))</f>
        <v>105478</v>
      </c>
      <c r="Y107" s="186" cm="1">
        <f t="array" aca="1" ref="Y107" ca="1">ROUND(IF($Q107="Y",VLOOKUP($P107, INDIRECT($Q$2),Y$6,0)*INDIRECT($P$1),VLOOKUP($P107, INDIRECT($Q$2),Y$6,0)),IF($E107="E",0,3))</f>
        <v>108431</v>
      </c>
      <c r="Z107" s="186" cm="1">
        <f t="array" aca="1" ref="Z107" ca="1">ROUND(IF($Q107="Y",VLOOKUP($P107, INDIRECT($Q$2),Z$6,0)*INDIRECT($P$1),VLOOKUP($P107, INDIRECT($Q$2),Z$6,0)),IF($E107="E",0,3))</f>
        <v>111524</v>
      </c>
      <c r="AA107" s="186"/>
      <c r="AB107" s="282" t="str">
        <f t="shared" si="19"/>
        <v>06510C</v>
      </c>
      <c r="AC107" s="130" t="str">
        <f t="shared" si="22"/>
        <v>Manager Accounting</v>
      </c>
      <c r="AD107" s="284" t="str">
        <f t="shared" si="23"/>
        <v>34D</v>
      </c>
      <c r="AE107" s="282">
        <f t="shared" ca="1" si="25"/>
        <v>41.802999999999997</v>
      </c>
      <c r="AF107" s="282">
        <f t="shared" ca="1" si="25"/>
        <v>43.961999999999996</v>
      </c>
      <c r="AG107" s="282">
        <f t="shared" ca="1" si="25"/>
        <v>46.201999999999998</v>
      </c>
      <c r="AH107" s="282">
        <f t="shared" ca="1" si="25"/>
        <v>49.329000000000001</v>
      </c>
      <c r="AI107" s="282">
        <f t="shared" ca="1" si="25"/>
        <v>50.710999999999999</v>
      </c>
      <c r="AJ107" s="282">
        <f t="shared" ca="1" si="25"/>
        <v>52.131</v>
      </c>
      <c r="AK107" s="282">
        <f t="shared" ca="1" si="25"/>
        <v>53.617999999999995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24"/>
        <v>86949</v>
      </c>
      <c r="H108" s="74">
        <f t="shared" ca="1" si="24"/>
        <v>91439</v>
      </c>
      <c r="I108" s="74">
        <f t="shared" ca="1" si="24"/>
        <v>96099</v>
      </c>
      <c r="J108" s="74">
        <f t="shared" ca="1" si="24"/>
        <v>102604</v>
      </c>
      <c r="K108" s="74">
        <f t="shared" ca="1" si="24"/>
        <v>105478</v>
      </c>
      <c r="L108" s="74">
        <f t="shared" ca="1" si="24"/>
        <v>108431</v>
      </c>
      <c r="M108" s="74">
        <f t="shared" ca="1" si="24"/>
        <v>111524</v>
      </c>
      <c r="N108" s="72"/>
      <c r="P108" s="187" t="str">
        <f t="shared" si="18"/>
        <v>06514C</v>
      </c>
      <c r="Q108" s="191" t="s">
        <v>600</v>
      </c>
      <c r="R108" s="188" t="str">
        <f t="shared" si="21"/>
        <v xml:space="preserve">Manager Accounts Payable </v>
      </c>
      <c r="S108" s="189" t="str">
        <f t="shared" si="20"/>
        <v>34D</v>
      </c>
      <c r="T108" s="186" cm="1">
        <f t="array" aca="1" ref="T108" ca="1">ROUND(IF($Q108="Y",VLOOKUP($P108, INDIRECT($Q$2),T$6,0)*INDIRECT($P$1),VLOOKUP($P108, INDIRECT($Q$2),T$6,0)),IF($E108="E",0,3))</f>
        <v>86949</v>
      </c>
      <c r="U108" s="186" cm="1">
        <f t="array" aca="1" ref="U108" ca="1">ROUND(IF($Q108="Y",VLOOKUP($P108, INDIRECT($Q$2),U$6,0)*INDIRECT($P$1),VLOOKUP($P108, INDIRECT($Q$2),U$6,0)),IF($E108="E",0,3))</f>
        <v>91439</v>
      </c>
      <c r="V108" s="186" cm="1">
        <f t="array" aca="1" ref="V108" ca="1">ROUND(IF($Q108="Y",VLOOKUP($P108, INDIRECT($Q$2),V$6,0)*INDIRECT($P$1),VLOOKUP($P108, INDIRECT($Q$2),V$6,0)),IF($E108="E",0,3))</f>
        <v>96099</v>
      </c>
      <c r="W108" s="186" cm="1">
        <f t="array" aca="1" ref="W108" ca="1">ROUND(IF($Q108="Y",VLOOKUP($P108, INDIRECT($Q$2),W$6,0)*INDIRECT($P$1),VLOOKUP($P108, INDIRECT($Q$2),W$6,0)),IF($E108="E",0,3))</f>
        <v>102604</v>
      </c>
      <c r="X108" s="186" cm="1">
        <f t="array" aca="1" ref="X108" ca="1">ROUND(IF($Q108="Y",VLOOKUP($P108, INDIRECT($Q$2),X$6,0)*INDIRECT($P$1),VLOOKUP($P108, INDIRECT($Q$2),X$6,0)),IF($E108="E",0,3))</f>
        <v>105478</v>
      </c>
      <c r="Y108" s="186" cm="1">
        <f t="array" aca="1" ref="Y108" ca="1">ROUND(IF($Q108="Y",VLOOKUP($P108, INDIRECT($Q$2),Y$6,0)*INDIRECT($P$1),VLOOKUP($P108, INDIRECT($Q$2),Y$6,0)),IF($E108="E",0,3))</f>
        <v>108431</v>
      </c>
      <c r="Z108" s="186" cm="1">
        <f t="array" aca="1" ref="Z108" ca="1">ROUND(IF($Q108="Y",VLOOKUP($P108, INDIRECT($Q$2),Z$6,0)*INDIRECT($P$1),VLOOKUP($P108, INDIRECT($Q$2),Z$6,0)),IF($E108="E",0,3))</f>
        <v>111524</v>
      </c>
      <c r="AA108" s="186"/>
      <c r="AB108" s="282" t="str">
        <f t="shared" si="19"/>
        <v>06514C</v>
      </c>
      <c r="AC108" s="130" t="str">
        <f t="shared" si="22"/>
        <v xml:space="preserve">Manager Accounts Payable </v>
      </c>
      <c r="AD108" s="284" t="str">
        <f t="shared" si="23"/>
        <v>34D</v>
      </c>
      <c r="AE108" s="282">
        <f t="shared" ca="1" si="25"/>
        <v>41.802999999999997</v>
      </c>
      <c r="AF108" s="282">
        <f t="shared" ca="1" si="25"/>
        <v>43.961999999999996</v>
      </c>
      <c r="AG108" s="282">
        <f t="shared" ca="1" si="25"/>
        <v>46.201999999999998</v>
      </c>
      <c r="AH108" s="282">
        <f t="shared" ca="1" si="25"/>
        <v>49.329000000000001</v>
      </c>
      <c r="AI108" s="282">
        <f t="shared" ca="1" si="25"/>
        <v>50.710999999999999</v>
      </c>
      <c r="AJ108" s="282">
        <f t="shared" ca="1" si="25"/>
        <v>52.131</v>
      </c>
      <c r="AK108" s="282">
        <f t="shared" ca="1" si="25"/>
        <v>53.617999999999995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24"/>
        <v>86949</v>
      </c>
      <c r="H109" s="74">
        <f t="shared" ca="1" si="24"/>
        <v>91439</v>
      </c>
      <c r="I109" s="74">
        <f t="shared" ca="1" si="24"/>
        <v>96099</v>
      </c>
      <c r="J109" s="74">
        <f t="shared" ca="1" si="24"/>
        <v>102604</v>
      </c>
      <c r="K109" s="74">
        <f t="shared" ca="1" si="24"/>
        <v>105478</v>
      </c>
      <c r="L109" s="74">
        <f t="shared" ca="1" si="24"/>
        <v>108431</v>
      </c>
      <c r="M109" s="74">
        <f t="shared" ca="1" si="24"/>
        <v>111524</v>
      </c>
      <c r="N109" s="72"/>
      <c r="P109" s="187" t="str">
        <f t="shared" si="18"/>
        <v>06515C</v>
      </c>
      <c r="Q109" s="191" t="s">
        <v>600</v>
      </c>
      <c r="R109" s="188" t="str">
        <f t="shared" si="21"/>
        <v>Manager Accounts Receivable</v>
      </c>
      <c r="S109" s="189" t="str">
        <f t="shared" si="20"/>
        <v>34D</v>
      </c>
      <c r="T109" s="186" cm="1">
        <f t="array" aca="1" ref="T109" ca="1">ROUND(IF($Q109="Y",VLOOKUP($P109, INDIRECT($Q$2),T$6,0)*INDIRECT($P$1),VLOOKUP($P109, INDIRECT($Q$2),T$6,0)),IF($E109="E",0,3))</f>
        <v>86949</v>
      </c>
      <c r="U109" s="186" cm="1">
        <f t="array" aca="1" ref="U109" ca="1">ROUND(IF($Q109="Y",VLOOKUP($P109, INDIRECT($Q$2),U$6,0)*INDIRECT($P$1),VLOOKUP($P109, INDIRECT($Q$2),U$6,0)),IF($E109="E",0,3))</f>
        <v>91439</v>
      </c>
      <c r="V109" s="186" cm="1">
        <f t="array" aca="1" ref="V109" ca="1">ROUND(IF($Q109="Y",VLOOKUP($P109, INDIRECT($Q$2),V$6,0)*INDIRECT($P$1),VLOOKUP($P109, INDIRECT($Q$2),V$6,0)),IF($E109="E",0,3))</f>
        <v>96099</v>
      </c>
      <c r="W109" s="186" cm="1">
        <f t="array" aca="1" ref="W109" ca="1">ROUND(IF($Q109="Y",VLOOKUP($P109, INDIRECT($Q$2),W$6,0)*INDIRECT($P$1),VLOOKUP($P109, INDIRECT($Q$2),W$6,0)),IF($E109="E",0,3))</f>
        <v>102604</v>
      </c>
      <c r="X109" s="186" cm="1">
        <f t="array" aca="1" ref="X109" ca="1">ROUND(IF($Q109="Y",VLOOKUP($P109, INDIRECT($Q$2),X$6,0)*INDIRECT($P$1),VLOOKUP($P109, INDIRECT($Q$2),X$6,0)),IF($E109="E",0,3))</f>
        <v>105478</v>
      </c>
      <c r="Y109" s="186" cm="1">
        <f t="array" aca="1" ref="Y109" ca="1">ROUND(IF($Q109="Y",VLOOKUP($P109, INDIRECT($Q$2),Y$6,0)*INDIRECT($P$1),VLOOKUP($P109, INDIRECT($Q$2),Y$6,0)),IF($E109="E",0,3))</f>
        <v>108431</v>
      </c>
      <c r="Z109" s="186" cm="1">
        <f t="array" aca="1" ref="Z109" ca="1">ROUND(IF($Q109="Y",VLOOKUP($P109, INDIRECT($Q$2),Z$6,0)*INDIRECT($P$1),VLOOKUP($P109, INDIRECT($Q$2),Z$6,0)),IF($E109="E",0,3))</f>
        <v>111524</v>
      </c>
      <c r="AA109" s="186"/>
      <c r="AB109" s="282" t="str">
        <f t="shared" si="19"/>
        <v>06515C</v>
      </c>
      <c r="AC109" s="130" t="str">
        <f t="shared" si="22"/>
        <v>Manager Accounts Receivable</v>
      </c>
      <c r="AD109" s="284" t="str">
        <f t="shared" si="23"/>
        <v>34D</v>
      </c>
      <c r="AE109" s="282">
        <f t="shared" ca="1" si="25"/>
        <v>41.802999999999997</v>
      </c>
      <c r="AF109" s="282">
        <f t="shared" ca="1" si="25"/>
        <v>43.961999999999996</v>
      </c>
      <c r="AG109" s="282">
        <f t="shared" ca="1" si="25"/>
        <v>46.201999999999998</v>
      </c>
      <c r="AH109" s="282">
        <f t="shared" ca="1" si="25"/>
        <v>49.329000000000001</v>
      </c>
      <c r="AI109" s="282">
        <f t="shared" ca="1" si="25"/>
        <v>50.710999999999999</v>
      </c>
      <c r="AJ109" s="282">
        <f t="shared" ca="1" si="25"/>
        <v>52.131</v>
      </c>
      <c r="AK109" s="282">
        <f t="shared" ca="1" si="25"/>
        <v>53.617999999999995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24"/>
        <v>91439</v>
      </c>
      <c r="H110" s="74">
        <f t="shared" ca="1" si="24"/>
        <v>96099</v>
      </c>
      <c r="I110" s="74">
        <f t="shared" ca="1" si="24"/>
        <v>102604</v>
      </c>
      <c r="J110" s="74">
        <f t="shared" ca="1" si="24"/>
        <v>105478</v>
      </c>
      <c r="K110" s="74">
        <f t="shared" ca="1" si="24"/>
        <v>108431</v>
      </c>
      <c r="L110" s="74">
        <f t="shared" ca="1" si="24"/>
        <v>111524</v>
      </c>
      <c r="M110" s="74">
        <f t="shared" ca="1" si="24"/>
        <v>114664</v>
      </c>
      <c r="N110" s="72"/>
      <c r="P110" s="187" t="str">
        <f t="shared" si="18"/>
        <v>06523C</v>
      </c>
      <c r="Q110" s="191" t="s">
        <v>600</v>
      </c>
      <c r="R110" s="188" t="str">
        <f t="shared" si="21"/>
        <v>Manager Admin &amp; Data Quality</v>
      </c>
      <c r="S110" s="189" t="str">
        <f t="shared" si="20"/>
        <v>90</v>
      </c>
      <c r="T110" s="186" cm="1">
        <f t="array" aca="1" ref="T110" ca="1">ROUND(IF($Q110="Y",VLOOKUP($P110, INDIRECT($Q$2),T$6,0)*INDIRECT($P$1),VLOOKUP($P110, INDIRECT($Q$2),T$6,0)),IF($E110="E",0,3))</f>
        <v>91439</v>
      </c>
      <c r="U110" s="186" cm="1">
        <f t="array" aca="1" ref="U110" ca="1">ROUND(IF($Q110="Y",VLOOKUP($P110, INDIRECT($Q$2),U$6,0)*INDIRECT($P$1),VLOOKUP($P110, INDIRECT($Q$2),U$6,0)),IF($E110="E",0,3))</f>
        <v>96099</v>
      </c>
      <c r="V110" s="186" cm="1">
        <f t="array" aca="1" ref="V110" ca="1">ROUND(IF($Q110="Y",VLOOKUP($P110, INDIRECT($Q$2),V$6,0)*INDIRECT($P$1),VLOOKUP($P110, INDIRECT($Q$2),V$6,0)),IF($E110="E",0,3))</f>
        <v>102604</v>
      </c>
      <c r="W110" s="186" cm="1">
        <f t="array" aca="1" ref="W110" ca="1">ROUND(IF($Q110="Y",VLOOKUP($P110, INDIRECT($Q$2),W$6,0)*INDIRECT($P$1),VLOOKUP($P110, INDIRECT($Q$2),W$6,0)),IF($E110="E",0,3))</f>
        <v>105478</v>
      </c>
      <c r="X110" s="186" cm="1">
        <f t="array" aca="1" ref="X110" ca="1">ROUND(IF($Q110="Y",VLOOKUP($P110, INDIRECT($Q$2),X$6,0)*INDIRECT($P$1),VLOOKUP($P110, INDIRECT($Q$2),X$6,0)),IF($E110="E",0,3))</f>
        <v>108431</v>
      </c>
      <c r="Y110" s="186" cm="1">
        <f t="array" aca="1" ref="Y110" ca="1">ROUND(IF($Q110="Y",VLOOKUP($P110, INDIRECT($Q$2),Y$6,0)*INDIRECT($P$1),VLOOKUP($P110, INDIRECT($Q$2),Y$6,0)),IF($E110="E",0,3))</f>
        <v>111524</v>
      </c>
      <c r="Z110" s="186" cm="1">
        <f t="array" aca="1" ref="Z110" ca="1">ROUND(IF($Q110="Y",VLOOKUP($P110, INDIRECT($Q$2),Z$6,0)*INDIRECT($P$1),VLOOKUP($P110, INDIRECT($Q$2),Z$6,0)),IF($E110="E",0,3))</f>
        <v>114664</v>
      </c>
      <c r="AA110" s="186"/>
      <c r="AB110" s="282" t="str">
        <f t="shared" si="19"/>
        <v>06523C</v>
      </c>
      <c r="AC110" s="130" t="str">
        <f t="shared" si="22"/>
        <v>Manager Admin &amp; Data Quality</v>
      </c>
      <c r="AD110" s="284" t="str">
        <f t="shared" si="23"/>
        <v>90</v>
      </c>
      <c r="AE110" s="282">
        <f t="shared" ca="1" si="25"/>
        <v>43.961999999999996</v>
      </c>
      <c r="AF110" s="282">
        <f t="shared" ca="1" si="25"/>
        <v>46.201999999999998</v>
      </c>
      <c r="AG110" s="282">
        <f t="shared" ca="1" si="25"/>
        <v>49.329000000000001</v>
      </c>
      <c r="AH110" s="282">
        <f t="shared" ca="1" si="25"/>
        <v>50.710999999999999</v>
      </c>
      <c r="AI110" s="282">
        <f t="shared" ca="1" si="25"/>
        <v>52.131</v>
      </c>
      <c r="AJ110" s="282">
        <f t="shared" ca="1" si="25"/>
        <v>53.617999999999995</v>
      </c>
      <c r="AK110" s="282">
        <f t="shared" ca="1" si="25"/>
        <v>55.126999999999995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ca="1" si="24"/>
        <v>99868</v>
      </c>
      <c r="H111" s="74">
        <f t="shared" ca="1" si="24"/>
        <v>103863</v>
      </c>
      <c r="I111" s="74">
        <f t="shared" ca="1" si="24"/>
        <v>108016</v>
      </c>
      <c r="J111" s="74">
        <f t="shared" ca="1" si="24"/>
        <v>112336</v>
      </c>
      <c r="K111" s="74">
        <f t="shared" ca="1" si="24"/>
        <v>116832</v>
      </c>
      <c r="L111" s="74">
        <f t="shared" ca="1" si="24"/>
        <v>0</v>
      </c>
      <c r="M111" s="74">
        <f t="shared" ca="1" si="24"/>
        <v>0</v>
      </c>
      <c r="N111" s="72"/>
      <c r="P111" s="187" t="str">
        <f t="shared" si="18"/>
        <v>53055C</v>
      </c>
      <c r="Q111" s="191" t="s">
        <v>600</v>
      </c>
      <c r="R111" s="188" t="str">
        <f t="shared" si="21"/>
        <v>Manager Administration - Office of Community Safety</v>
      </c>
      <c r="S111" s="189" t="str">
        <f t="shared" si="20"/>
        <v>10</v>
      </c>
      <c r="T111" s="186" cm="1">
        <f t="array" aca="1" ref="T111" ca="1">ROUND(IF($Q111="Y",VLOOKUP($P111, INDIRECT($Q$2),T$6,0)*INDIRECT($P$1),VLOOKUP($P111, INDIRECT($Q$2),T$6,0)),IF($E111="E",0,3))</f>
        <v>99868</v>
      </c>
      <c r="U111" s="186" cm="1">
        <f t="array" aca="1" ref="U111" ca="1">ROUND(IF($Q111="Y",VLOOKUP($P111, INDIRECT($Q$2),U$6,0)*INDIRECT($P$1),VLOOKUP($P111, INDIRECT($Q$2),U$6,0)),IF($E111="E",0,3))</f>
        <v>103863</v>
      </c>
      <c r="V111" s="186" cm="1">
        <f t="array" aca="1" ref="V111" ca="1">ROUND(IF($Q111="Y",VLOOKUP($P111, INDIRECT($Q$2),V$6,0)*INDIRECT($P$1),VLOOKUP($P111, INDIRECT($Q$2),V$6,0)),IF($E111="E",0,3))</f>
        <v>108016</v>
      </c>
      <c r="W111" s="186" cm="1">
        <f t="array" aca="1" ref="W111" ca="1">ROUND(IF($Q111="Y",VLOOKUP($P111, INDIRECT($Q$2),W$6,0)*INDIRECT($P$1),VLOOKUP($P111, INDIRECT($Q$2),W$6,0)),IF($E111="E",0,3))</f>
        <v>112336</v>
      </c>
      <c r="X111" s="186" cm="1">
        <f t="array" aca="1" ref="X111" ca="1">ROUND(IF($Q111="Y",VLOOKUP($P111, INDIRECT($Q$2),X$6,0)*INDIRECT($P$1),VLOOKUP($P111, INDIRECT($Q$2),X$6,0)),IF($E111="E",0,3))</f>
        <v>116832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9"/>
        <v>53055C</v>
      </c>
      <c r="AC111" s="130" t="str">
        <f t="shared" si="22"/>
        <v>Manager Administration - Office of Community Safety</v>
      </c>
      <c r="AD111" s="284" t="str">
        <f t="shared" si="23"/>
        <v>10</v>
      </c>
      <c r="AE111" s="282">
        <f t="shared" ca="1" si="25"/>
        <v>48.013999999999996</v>
      </c>
      <c r="AF111" s="282">
        <f t="shared" ca="1" si="25"/>
        <v>49.934999999999995</v>
      </c>
      <c r="AG111" s="282">
        <f t="shared" ca="1" si="25"/>
        <v>51.930999999999997</v>
      </c>
      <c r="AH111" s="282">
        <f t="shared" ca="1" si="25"/>
        <v>54.007999999999996</v>
      </c>
      <c r="AI111" s="282">
        <f t="shared" ca="1" si="25"/>
        <v>56.169999999999995</v>
      </c>
      <c r="AJ111" s="282" t="str">
        <f t="shared" ca="1" si="25"/>
        <v/>
      </c>
      <c r="AK111" s="282" t="str">
        <f t="shared" ca="1" si="25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24"/>
        <v>95950</v>
      </c>
      <c r="H112" s="74">
        <f t="shared" ca="1" si="24"/>
        <v>101002</v>
      </c>
      <c r="I112" s="74">
        <f t="shared" ca="1" si="24"/>
        <v>106315</v>
      </c>
      <c r="J112" s="74">
        <f t="shared" ca="1" si="24"/>
        <v>113545</v>
      </c>
      <c r="K112" s="74">
        <f t="shared" ca="1" si="24"/>
        <v>116726</v>
      </c>
      <c r="L112" s="74">
        <f t="shared" ca="1" si="24"/>
        <v>119996</v>
      </c>
      <c r="M112" s="74">
        <f t="shared" ca="1" si="24"/>
        <v>123415</v>
      </c>
      <c r="N112" s="72"/>
      <c r="P112" s="187" t="str">
        <f t="shared" si="18"/>
        <v>06520C</v>
      </c>
      <c r="Q112" s="191" t="s">
        <v>600</v>
      </c>
      <c r="R112" s="188" t="str">
        <f t="shared" si="21"/>
        <v>Manager Administration City Attorney's Office</v>
      </c>
      <c r="S112" s="189" t="str">
        <f t="shared" si="20"/>
        <v>41C</v>
      </c>
      <c r="T112" s="186" cm="1">
        <f t="array" aca="1" ref="T112" ca="1">ROUND(IF($Q112="Y",VLOOKUP($P112, INDIRECT($Q$2),T$6,0)*INDIRECT($P$1),VLOOKUP($P112, INDIRECT($Q$2),T$6,0)),IF($E112="E",0,3))</f>
        <v>95950</v>
      </c>
      <c r="U112" s="186" cm="1">
        <f t="array" aca="1" ref="U112" ca="1">ROUND(IF($Q112="Y",VLOOKUP($P112, INDIRECT($Q$2),U$6,0)*INDIRECT($P$1),VLOOKUP($P112, INDIRECT($Q$2),U$6,0)),IF($E112="E",0,3))</f>
        <v>101002</v>
      </c>
      <c r="V112" s="186" cm="1">
        <f t="array" aca="1" ref="V112" ca="1">ROUND(IF($Q112="Y",VLOOKUP($P112, INDIRECT($Q$2),V$6,0)*INDIRECT($P$1),VLOOKUP($P112, INDIRECT($Q$2),V$6,0)),IF($E112="E",0,3))</f>
        <v>106315</v>
      </c>
      <c r="W112" s="186" cm="1">
        <f t="array" aca="1" ref="W112" ca="1">ROUND(IF($Q112="Y",VLOOKUP($P112, INDIRECT($Q$2),W$6,0)*INDIRECT($P$1),VLOOKUP($P112, INDIRECT($Q$2),W$6,0)),IF($E112="E",0,3))</f>
        <v>113545</v>
      </c>
      <c r="X112" s="186" cm="1">
        <f t="array" aca="1" ref="X112" ca="1">ROUND(IF($Q112="Y",VLOOKUP($P112, INDIRECT($Q$2),X$6,0)*INDIRECT($P$1),VLOOKUP($P112, INDIRECT($Q$2),X$6,0)),IF($E112="E",0,3))</f>
        <v>116726</v>
      </c>
      <c r="Y112" s="186" cm="1">
        <f t="array" aca="1" ref="Y112" ca="1">ROUND(IF($Q112="Y",VLOOKUP($P112, INDIRECT($Q$2),Y$6,0)*INDIRECT($P$1),VLOOKUP($P112, INDIRECT($Q$2),Y$6,0)),IF($E112="E",0,3))</f>
        <v>119996</v>
      </c>
      <c r="Z112" s="186" cm="1">
        <f t="array" aca="1" ref="Z112" ca="1">ROUND(IF($Q112="Y",VLOOKUP($P112, INDIRECT($Q$2),Z$6,0)*INDIRECT($P$1),VLOOKUP($P112, INDIRECT($Q$2),Z$6,0)),IF($E112="E",0,3))</f>
        <v>123415</v>
      </c>
      <c r="AA112" s="186"/>
      <c r="AB112" s="282" t="str">
        <f t="shared" si="19"/>
        <v>06520C</v>
      </c>
      <c r="AC112" s="130" t="str">
        <f t="shared" si="22"/>
        <v>Manager Administration City Attorney's Office</v>
      </c>
      <c r="AD112" s="284" t="str">
        <f t="shared" si="23"/>
        <v>41C</v>
      </c>
      <c r="AE112" s="282">
        <f t="shared" ca="1" si="25"/>
        <v>46.129999999999995</v>
      </c>
      <c r="AF112" s="282">
        <f t="shared" ca="1" si="25"/>
        <v>48.558999999999997</v>
      </c>
      <c r="AG112" s="282">
        <f t="shared" ca="1" si="25"/>
        <v>51.113</v>
      </c>
      <c r="AH112" s="282">
        <f t="shared" ca="1" si="25"/>
        <v>54.588999999999999</v>
      </c>
      <c r="AI112" s="282">
        <f t="shared" ca="1" si="25"/>
        <v>56.119</v>
      </c>
      <c r="AJ112" s="282">
        <f t="shared" ca="1" si="25"/>
        <v>57.690999999999995</v>
      </c>
      <c r="AK112" s="282">
        <f t="shared" ca="1" si="25"/>
        <v>59.335000000000001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24"/>
        <v>88597</v>
      </c>
      <c r="H113" s="74">
        <f t="shared" ca="1" si="24"/>
        <v>93007</v>
      </c>
      <c r="I113" s="74">
        <f t="shared" ca="1" si="24"/>
        <v>97670</v>
      </c>
      <c r="J113" s="74">
        <f t="shared" ca="1" si="24"/>
        <v>103985</v>
      </c>
      <c r="K113" s="74">
        <f t="shared" ca="1" si="24"/>
        <v>106894</v>
      </c>
      <c r="L113" s="74">
        <f t="shared" ca="1" si="24"/>
        <v>109891</v>
      </c>
      <c r="M113" s="74">
        <f t="shared" ca="1" si="24"/>
        <v>113023</v>
      </c>
      <c r="N113" s="72"/>
      <c r="P113" s="187" t="str">
        <f t="shared" si="18"/>
        <v>06542C</v>
      </c>
      <c r="Q113" s="191" t="s">
        <v>600</v>
      </c>
      <c r="R113" s="188" t="str">
        <f t="shared" si="21"/>
        <v>Manager Administrative Services</v>
      </c>
      <c r="S113" s="189" t="str">
        <f t="shared" si="20"/>
        <v>34M</v>
      </c>
      <c r="T113" s="186" cm="1">
        <f t="array" aca="1" ref="T113" ca="1">ROUND(IF($Q113="Y",VLOOKUP($P113, INDIRECT($Q$2),T$6,0)*INDIRECT($P$1),VLOOKUP($P113, INDIRECT($Q$2),T$6,0)),IF($E113="E",0,3))</f>
        <v>88597</v>
      </c>
      <c r="U113" s="186" cm="1">
        <f t="array" aca="1" ref="U113" ca="1">ROUND(IF($Q113="Y",VLOOKUP($P113, INDIRECT($Q$2),U$6,0)*INDIRECT($P$1),VLOOKUP($P113, INDIRECT($Q$2),U$6,0)),IF($E113="E",0,3))</f>
        <v>93007</v>
      </c>
      <c r="V113" s="186" cm="1">
        <f t="array" aca="1" ref="V113" ca="1">ROUND(IF($Q113="Y",VLOOKUP($P113, INDIRECT($Q$2),V$6,0)*INDIRECT($P$1),VLOOKUP($P113, INDIRECT($Q$2),V$6,0)),IF($E113="E",0,3))</f>
        <v>97670</v>
      </c>
      <c r="W113" s="186" cm="1">
        <f t="array" aca="1" ref="W113" ca="1">ROUND(IF($Q113="Y",VLOOKUP($P113, INDIRECT($Q$2),W$6,0)*INDIRECT($P$1),VLOOKUP($P113, INDIRECT($Q$2),W$6,0)),IF($E113="E",0,3))</f>
        <v>103985</v>
      </c>
      <c r="X113" s="186" cm="1">
        <f t="array" aca="1" ref="X113" ca="1">ROUND(IF($Q113="Y",VLOOKUP($P113, INDIRECT($Q$2),X$6,0)*INDIRECT($P$1),VLOOKUP($P113, INDIRECT($Q$2),X$6,0)),IF($E113="E",0,3))</f>
        <v>106894</v>
      </c>
      <c r="Y113" s="186" cm="1">
        <f t="array" aca="1" ref="Y113" ca="1">ROUND(IF($Q113="Y",VLOOKUP($P113, INDIRECT($Q$2),Y$6,0)*INDIRECT($P$1),VLOOKUP($P113, INDIRECT($Q$2),Y$6,0)),IF($E113="E",0,3))</f>
        <v>109891</v>
      </c>
      <c r="Z113" s="186" cm="1">
        <f t="array" aca="1" ref="Z113" ca="1">ROUND(IF($Q113="Y",VLOOKUP($P113, INDIRECT($Q$2),Z$6,0)*INDIRECT($P$1),VLOOKUP($P113, INDIRECT($Q$2),Z$6,0)),IF($E113="E",0,3))</f>
        <v>113023</v>
      </c>
      <c r="AA113" s="186"/>
      <c r="AB113" s="282" t="str">
        <f t="shared" si="19"/>
        <v>06542C</v>
      </c>
      <c r="AC113" s="130" t="str">
        <f t="shared" si="22"/>
        <v>Manager Administrative Services</v>
      </c>
      <c r="AD113" s="284" t="str">
        <f t="shared" si="23"/>
        <v>34M</v>
      </c>
      <c r="AE113" s="282">
        <f t="shared" ca="1" si="25"/>
        <v>42.594999999999999</v>
      </c>
      <c r="AF113" s="282">
        <f t="shared" ca="1" si="25"/>
        <v>44.714999999999996</v>
      </c>
      <c r="AG113" s="282">
        <f t="shared" ca="1" si="25"/>
        <v>46.957000000000001</v>
      </c>
      <c r="AH113" s="282">
        <f t="shared" ca="1" si="25"/>
        <v>49.992999999999995</v>
      </c>
      <c r="AI113" s="282">
        <f t="shared" ca="1" si="25"/>
        <v>51.391999999999996</v>
      </c>
      <c r="AJ113" s="282">
        <f t="shared" ca="1" si="25"/>
        <v>52.832999999999998</v>
      </c>
      <c r="AK113" s="282">
        <f t="shared" ca="1" si="25"/>
        <v>54.338000000000001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24"/>
        <v>101723</v>
      </c>
      <c r="H114" s="74">
        <f t="shared" ca="1" si="24"/>
        <v>106807</v>
      </c>
      <c r="I114" s="74">
        <f t="shared" ca="1" si="24"/>
        <v>112150</v>
      </c>
      <c r="J114" s="74">
        <f t="shared" ca="1" si="24"/>
        <v>118082</v>
      </c>
      <c r="K114" s="74">
        <f t="shared" ca="1" si="24"/>
        <v>121389</v>
      </c>
      <c r="L114" s="74">
        <f t="shared" ca="1" si="24"/>
        <v>124788</v>
      </c>
      <c r="M114" s="74">
        <f t="shared" ca="1" si="24"/>
        <v>128344</v>
      </c>
      <c r="N114" s="72"/>
      <c r="P114" s="187" t="str">
        <f t="shared" si="18"/>
        <v>06560C</v>
      </c>
      <c r="Q114" s="191" t="s">
        <v>600</v>
      </c>
      <c r="R114" s="188" t="str">
        <f t="shared" si="21"/>
        <v>Manager Assessment Services</v>
      </c>
      <c r="S114" s="189" t="str">
        <f t="shared" si="20"/>
        <v>47</v>
      </c>
      <c r="T114" s="186" cm="1">
        <f t="array" aca="1" ref="T114" ca="1">ROUND(IF($Q114="Y",VLOOKUP($P114, INDIRECT($Q$2),T$6,0)*INDIRECT($P$1),VLOOKUP($P114, INDIRECT($Q$2),T$6,0)),IF($E114="E",0,3))</f>
        <v>101723</v>
      </c>
      <c r="U114" s="186" cm="1">
        <f t="array" aca="1" ref="U114" ca="1">ROUND(IF($Q114="Y",VLOOKUP($P114, INDIRECT($Q$2),U$6,0)*INDIRECT($P$1),VLOOKUP($P114, INDIRECT($Q$2),U$6,0)),IF($E114="E",0,3))</f>
        <v>106807</v>
      </c>
      <c r="V114" s="186" cm="1">
        <f t="array" aca="1" ref="V114" ca="1">ROUND(IF($Q114="Y",VLOOKUP($P114, INDIRECT($Q$2),V$6,0)*INDIRECT($P$1),VLOOKUP($P114, INDIRECT($Q$2),V$6,0)),IF($E114="E",0,3))</f>
        <v>112150</v>
      </c>
      <c r="W114" s="186" cm="1">
        <f t="array" aca="1" ref="W114" ca="1">ROUND(IF($Q114="Y",VLOOKUP($P114, INDIRECT($Q$2),W$6,0)*INDIRECT($P$1),VLOOKUP($P114, INDIRECT($Q$2),W$6,0)),IF($E114="E",0,3))</f>
        <v>118082</v>
      </c>
      <c r="X114" s="186" cm="1">
        <f t="array" aca="1" ref="X114" ca="1">ROUND(IF($Q114="Y",VLOOKUP($P114, INDIRECT($Q$2),X$6,0)*INDIRECT($P$1),VLOOKUP($P114, INDIRECT($Q$2),X$6,0)),IF($E114="E",0,3))</f>
        <v>121389</v>
      </c>
      <c r="Y114" s="186" cm="1">
        <f t="array" aca="1" ref="Y114" ca="1">ROUND(IF($Q114="Y",VLOOKUP($P114, INDIRECT($Q$2),Y$6,0)*INDIRECT($P$1),VLOOKUP($P114, INDIRECT($Q$2),Y$6,0)),IF($E114="E",0,3))</f>
        <v>124788</v>
      </c>
      <c r="Z114" s="186" cm="1">
        <f t="array" aca="1" ref="Z114" ca="1">ROUND(IF($Q114="Y",VLOOKUP($P114, INDIRECT($Q$2),Z$6,0)*INDIRECT($P$1),VLOOKUP($P114, INDIRECT($Q$2),Z$6,0)),IF($E114="E",0,3))</f>
        <v>128344</v>
      </c>
      <c r="AA114" s="186"/>
      <c r="AB114" s="282" t="str">
        <f t="shared" si="19"/>
        <v>06560C</v>
      </c>
      <c r="AC114" s="130" t="str">
        <f t="shared" si="22"/>
        <v>Manager Assessment Services</v>
      </c>
      <c r="AD114" s="284" t="str">
        <f t="shared" si="23"/>
        <v>47</v>
      </c>
      <c r="AE114" s="282">
        <f t="shared" ca="1" si="25"/>
        <v>48.905999999999999</v>
      </c>
      <c r="AF114" s="282">
        <f t="shared" ca="1" si="25"/>
        <v>51.349999999999994</v>
      </c>
      <c r="AG114" s="282">
        <f t="shared" ca="1" si="25"/>
        <v>53.918999999999997</v>
      </c>
      <c r="AH114" s="282">
        <f t="shared" ca="1" si="25"/>
        <v>56.771000000000001</v>
      </c>
      <c r="AI114" s="282">
        <f t="shared" ca="1" si="25"/>
        <v>58.360999999999997</v>
      </c>
      <c r="AJ114" s="282">
        <f t="shared" ca="1" si="25"/>
        <v>59.994999999999997</v>
      </c>
      <c r="AK114" s="282">
        <f t="shared" ca="1" si="25"/>
        <v>61.704000000000001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24"/>
        <v>96597</v>
      </c>
      <c r="H115" s="74">
        <f t="shared" ca="1" si="24"/>
        <v>100466</v>
      </c>
      <c r="I115" s="74">
        <f t="shared" ca="1" si="24"/>
        <v>104488</v>
      </c>
      <c r="J115" s="74">
        <f t="shared" ca="1" si="24"/>
        <v>108673</v>
      </c>
      <c r="K115" s="74">
        <f t="shared" ca="1" si="24"/>
        <v>113024</v>
      </c>
      <c r="L115" s="74">
        <f t="shared" ca="1" si="24"/>
        <v>0</v>
      </c>
      <c r="M115" s="74">
        <f t="shared" ca="1" si="24"/>
        <v>0</v>
      </c>
      <c r="N115" s="72"/>
      <c r="P115" s="187" t="str">
        <f t="shared" si="18"/>
        <v>06583C</v>
      </c>
      <c r="Q115" s="191" t="s">
        <v>600</v>
      </c>
      <c r="R115" s="188" t="str">
        <f t="shared" si="21"/>
        <v xml:space="preserve">Manager Business Analysis </v>
      </c>
      <c r="S115" s="189" t="str">
        <f t="shared" si="20"/>
        <v>034</v>
      </c>
      <c r="T115" s="186" cm="1">
        <f t="array" aca="1" ref="T115" ca="1">ROUND(IF($Q115="Y",VLOOKUP($P115, INDIRECT($Q$2),T$6,0)*INDIRECT($P$1),VLOOKUP($P115, INDIRECT($Q$2),T$6,0)),IF($E115="E",0,3))</f>
        <v>96597</v>
      </c>
      <c r="U115" s="186" cm="1">
        <f t="array" aca="1" ref="U115" ca="1">ROUND(IF($Q115="Y",VLOOKUP($P115, INDIRECT($Q$2),U$6,0)*INDIRECT($P$1),VLOOKUP($P115, INDIRECT($Q$2),U$6,0)),IF($E115="E",0,3))</f>
        <v>100466</v>
      </c>
      <c r="V115" s="186" cm="1">
        <f t="array" aca="1" ref="V115" ca="1">ROUND(IF($Q115="Y",VLOOKUP($P115, INDIRECT($Q$2),V$6,0)*INDIRECT($P$1),VLOOKUP($P115, INDIRECT($Q$2),V$6,0)),IF($E115="E",0,3))</f>
        <v>104488</v>
      </c>
      <c r="W115" s="186" cm="1">
        <f t="array" aca="1" ref="W115" ca="1">ROUND(IF($Q115="Y",VLOOKUP($P115, INDIRECT($Q$2),W$6,0)*INDIRECT($P$1),VLOOKUP($P115, INDIRECT($Q$2),W$6,0)),IF($E115="E",0,3))</f>
        <v>108673</v>
      </c>
      <c r="X115" s="186" cm="1">
        <f t="array" aca="1" ref="X115" ca="1">ROUND(IF($Q115="Y",VLOOKUP($P115, INDIRECT($Q$2),X$6,0)*INDIRECT($P$1),VLOOKUP($P115, INDIRECT($Q$2),X$6,0)),IF($E115="E",0,3))</f>
        <v>113024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9"/>
        <v>06583C</v>
      </c>
      <c r="AC115" s="130" t="str">
        <f t="shared" si="22"/>
        <v xml:space="preserve">Manager Business Analysis </v>
      </c>
      <c r="AD115" s="284" t="str">
        <f t="shared" si="23"/>
        <v>034</v>
      </c>
      <c r="AE115" s="282">
        <f t="shared" ca="1" si="25"/>
        <v>46.440999999999995</v>
      </c>
      <c r="AF115" s="282">
        <f t="shared" ca="1" si="25"/>
        <v>48.300999999999995</v>
      </c>
      <c r="AG115" s="282">
        <f t="shared" ca="1" si="25"/>
        <v>50.234999999999999</v>
      </c>
      <c r="AH115" s="282">
        <f t="shared" ca="1" si="25"/>
        <v>52.247</v>
      </c>
      <c r="AI115" s="282">
        <f t="shared" ca="1" si="25"/>
        <v>54.338999999999999</v>
      </c>
      <c r="AJ115" s="282" t="str">
        <f t="shared" ca="1" si="25"/>
        <v/>
      </c>
      <c r="AK115" s="282" t="str">
        <f t="shared" ca="1" si="25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24"/>
        <v>118343</v>
      </c>
      <c r="H116" s="74">
        <f t="shared" ca="1" si="24"/>
        <v>123076</v>
      </c>
      <c r="I116" s="74">
        <f t="shared" ca="1" si="24"/>
        <v>127998</v>
      </c>
      <c r="J116" s="74">
        <f t="shared" ca="1" si="24"/>
        <v>133118</v>
      </c>
      <c r="K116" s="74">
        <f t="shared" ca="1" si="24"/>
        <v>138442</v>
      </c>
      <c r="L116" s="74">
        <f t="shared" ca="1" si="24"/>
        <v>0</v>
      </c>
      <c r="M116" s="74">
        <f t="shared" ca="1" si="24"/>
        <v>0</v>
      </c>
      <c r="N116" s="72"/>
      <c r="P116" s="187" t="str">
        <f t="shared" si="18"/>
        <v>52580C</v>
      </c>
      <c r="Q116" s="191" t="s">
        <v>600</v>
      </c>
      <c r="R116" s="188" t="str">
        <f t="shared" si="21"/>
        <v>Manager Business Finance</v>
      </c>
      <c r="S116" s="189" t="str">
        <f t="shared" si="20"/>
        <v>105</v>
      </c>
      <c r="T116" s="186" cm="1">
        <f t="array" aca="1" ref="T116" ca="1">ROUND(IF($Q116="Y",VLOOKUP($P116, INDIRECT($Q$2),T$6,0)*INDIRECT($P$1),VLOOKUP($P116, INDIRECT($Q$2),T$6,0)),IF($E116="E",0,3))</f>
        <v>118343</v>
      </c>
      <c r="U116" s="186" cm="1">
        <f t="array" aca="1" ref="U116" ca="1">ROUND(IF($Q116="Y",VLOOKUP($P116, INDIRECT($Q$2),U$6,0)*INDIRECT($P$1),VLOOKUP($P116, INDIRECT($Q$2),U$6,0)),IF($E116="E",0,3))</f>
        <v>123076</v>
      </c>
      <c r="V116" s="186" cm="1">
        <f t="array" aca="1" ref="V116" ca="1">ROUND(IF($Q116="Y",VLOOKUP($P116, INDIRECT($Q$2),V$6,0)*INDIRECT($P$1),VLOOKUP($P116, INDIRECT($Q$2),V$6,0)),IF($E116="E",0,3))</f>
        <v>127998</v>
      </c>
      <c r="W116" s="186" cm="1">
        <f t="array" aca="1" ref="W116" ca="1">ROUND(IF($Q116="Y",VLOOKUP($P116, INDIRECT($Q$2),W$6,0)*INDIRECT($P$1),VLOOKUP($P116, INDIRECT($Q$2),W$6,0)),IF($E116="E",0,3))</f>
        <v>133118</v>
      </c>
      <c r="X116" s="186" cm="1">
        <f t="array" aca="1" ref="X116" ca="1">ROUND(IF($Q116="Y",VLOOKUP($P116, INDIRECT($Q$2),X$6,0)*INDIRECT($P$1),VLOOKUP($P116, INDIRECT($Q$2),X$6,0)),IF($E116="E",0,3))</f>
        <v>138442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9"/>
        <v>52580C</v>
      </c>
      <c r="AC116" s="130" t="str">
        <f t="shared" si="22"/>
        <v>Manager Business Finance</v>
      </c>
      <c r="AD116" s="284" t="str">
        <f t="shared" si="23"/>
        <v>105</v>
      </c>
      <c r="AE116" s="282">
        <f t="shared" ca="1" si="25"/>
        <v>56.896000000000001</v>
      </c>
      <c r="AF116" s="282">
        <f t="shared" ca="1" si="25"/>
        <v>59.171999999999997</v>
      </c>
      <c r="AG116" s="282">
        <f t="shared" ca="1" si="25"/>
        <v>61.537999999999997</v>
      </c>
      <c r="AH116" s="282">
        <f t="shared" ca="1" si="25"/>
        <v>64</v>
      </c>
      <c r="AI116" s="282">
        <f t="shared" ca="1" si="25"/>
        <v>66.559000000000012</v>
      </c>
      <c r="AJ116" s="282" t="str">
        <f t="shared" ca="1" si="25"/>
        <v/>
      </c>
      <c r="AK116" s="282" t="str">
        <f t="shared" ca="1" si="25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24"/>
        <v>118725</v>
      </c>
      <c r="H117" s="74">
        <f t="shared" ca="1" si="24"/>
        <v>123472</v>
      </c>
      <c r="I117" s="74">
        <f t="shared" ca="1" si="24"/>
        <v>128412</v>
      </c>
      <c r="J117" s="74">
        <f t="shared" ca="1" si="24"/>
        <v>133548</v>
      </c>
      <c r="K117" s="74">
        <f t="shared" ca="1" si="24"/>
        <v>138891</v>
      </c>
      <c r="L117" s="74">
        <f t="shared" ca="1" si="24"/>
        <v>0</v>
      </c>
      <c r="M117" s="74">
        <f t="shared" ca="1" si="24"/>
        <v>0</v>
      </c>
      <c r="N117" s="72"/>
      <c r="P117" s="187" t="str">
        <f t="shared" si="18"/>
        <v>06590C</v>
      </c>
      <c r="Q117" s="191" t="s">
        <v>600</v>
      </c>
      <c r="R117" s="188" t="str">
        <f t="shared" si="21"/>
        <v>Manager Business Licensing</v>
      </c>
      <c r="S117" s="189" t="str">
        <f t="shared" si="20"/>
        <v>63</v>
      </c>
      <c r="T117" s="186" cm="1">
        <f t="array" aca="1" ref="T117" ca="1">ROUND(IF($Q117="Y",VLOOKUP($P117, INDIRECT($Q$2),T$6,0)*INDIRECT($P$1),VLOOKUP($P117, INDIRECT($Q$2),T$6,0)),IF($E117="E",0,3))</f>
        <v>118725</v>
      </c>
      <c r="U117" s="186" cm="1">
        <f t="array" aca="1" ref="U117" ca="1">ROUND(IF($Q117="Y",VLOOKUP($P117, INDIRECT($Q$2),U$6,0)*INDIRECT($P$1),VLOOKUP($P117, INDIRECT($Q$2),U$6,0)),IF($E117="E",0,3))</f>
        <v>123472</v>
      </c>
      <c r="V117" s="186" cm="1">
        <f t="array" aca="1" ref="V117" ca="1">ROUND(IF($Q117="Y",VLOOKUP($P117, INDIRECT($Q$2),V$6,0)*INDIRECT($P$1),VLOOKUP($P117, INDIRECT($Q$2),V$6,0)),IF($E117="E",0,3))</f>
        <v>128412</v>
      </c>
      <c r="W117" s="186" cm="1">
        <f t="array" aca="1" ref="W117" ca="1">ROUND(IF($Q117="Y",VLOOKUP($P117, INDIRECT($Q$2),W$6,0)*INDIRECT($P$1),VLOOKUP($P117, INDIRECT($Q$2),W$6,0)),IF($E117="E",0,3))</f>
        <v>133548</v>
      </c>
      <c r="X117" s="186" cm="1">
        <f t="array" aca="1" ref="X117" ca="1">ROUND(IF($Q117="Y",VLOOKUP($P117, INDIRECT($Q$2),X$6,0)*INDIRECT($P$1),VLOOKUP($P117, INDIRECT($Q$2),X$6,0)),IF($E117="E",0,3))</f>
        <v>138891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9"/>
        <v>06590C</v>
      </c>
      <c r="AC117" s="130" t="str">
        <f t="shared" si="22"/>
        <v>Manager Business Licensing</v>
      </c>
      <c r="AD117" s="284" t="str">
        <f t="shared" si="23"/>
        <v>63</v>
      </c>
      <c r="AE117" s="282">
        <f t="shared" ca="1" si="25"/>
        <v>57.08</v>
      </c>
      <c r="AF117" s="282">
        <f t="shared" ca="1" si="25"/>
        <v>59.361999999999995</v>
      </c>
      <c r="AG117" s="282">
        <f t="shared" ca="1" si="25"/>
        <v>61.736999999999995</v>
      </c>
      <c r="AH117" s="282">
        <f t="shared" ca="1" si="25"/>
        <v>64.206000000000003</v>
      </c>
      <c r="AI117" s="282">
        <f t="shared" ca="1" si="25"/>
        <v>66.775000000000006</v>
      </c>
      <c r="AJ117" s="282" t="str">
        <f t="shared" ca="1" si="25"/>
        <v/>
      </c>
      <c r="AK117" s="282" t="str">
        <f t="shared" ca="1" si="25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24"/>
        <v>95950</v>
      </c>
      <c r="H118" s="74">
        <f t="shared" ca="1" si="24"/>
        <v>101002</v>
      </c>
      <c r="I118" s="74">
        <f t="shared" ca="1" si="24"/>
        <v>106315</v>
      </c>
      <c r="J118" s="74">
        <f t="shared" ca="1" si="24"/>
        <v>113545</v>
      </c>
      <c r="K118" s="74">
        <f t="shared" ca="1" si="24"/>
        <v>116726</v>
      </c>
      <c r="L118" s="74">
        <f t="shared" ca="1" si="24"/>
        <v>119996</v>
      </c>
      <c r="M118" s="74">
        <f t="shared" ca="1" si="24"/>
        <v>123415</v>
      </c>
      <c r="N118" s="72"/>
      <c r="P118" s="187" t="str">
        <f t="shared" si="18"/>
        <v>06595C</v>
      </c>
      <c r="Q118" s="191" t="s">
        <v>600</v>
      </c>
      <c r="R118" s="188" t="str">
        <f t="shared" si="21"/>
        <v xml:space="preserve">Manager Buying Services </v>
      </c>
      <c r="S118" s="189" t="str">
        <f t="shared" si="20"/>
        <v>41C</v>
      </c>
      <c r="T118" s="186" cm="1">
        <f t="array" aca="1" ref="T118" ca="1">ROUND(IF($Q118="Y",VLOOKUP($P118, INDIRECT($Q$2),T$6,0)*INDIRECT($P$1),VLOOKUP($P118, INDIRECT($Q$2),T$6,0)),IF($E118="E",0,3))</f>
        <v>95950</v>
      </c>
      <c r="U118" s="186" cm="1">
        <f t="array" aca="1" ref="U118" ca="1">ROUND(IF($Q118="Y",VLOOKUP($P118, INDIRECT($Q$2),U$6,0)*INDIRECT($P$1),VLOOKUP($P118, INDIRECT($Q$2),U$6,0)),IF($E118="E",0,3))</f>
        <v>101002</v>
      </c>
      <c r="V118" s="186" cm="1">
        <f t="array" aca="1" ref="V118" ca="1">ROUND(IF($Q118="Y",VLOOKUP($P118, INDIRECT($Q$2),V$6,0)*INDIRECT($P$1),VLOOKUP($P118, INDIRECT($Q$2),V$6,0)),IF($E118="E",0,3))</f>
        <v>106315</v>
      </c>
      <c r="W118" s="186" cm="1">
        <f t="array" aca="1" ref="W118" ca="1">ROUND(IF($Q118="Y",VLOOKUP($P118, INDIRECT($Q$2),W$6,0)*INDIRECT($P$1),VLOOKUP($P118, INDIRECT($Q$2),W$6,0)),IF($E118="E",0,3))</f>
        <v>113545</v>
      </c>
      <c r="X118" s="186" cm="1">
        <f t="array" aca="1" ref="X118" ca="1">ROUND(IF($Q118="Y",VLOOKUP($P118, INDIRECT($Q$2),X$6,0)*INDIRECT($P$1),VLOOKUP($P118, INDIRECT($Q$2),X$6,0)),IF($E118="E",0,3))</f>
        <v>116726</v>
      </c>
      <c r="Y118" s="186" cm="1">
        <f t="array" aca="1" ref="Y118" ca="1">ROUND(IF($Q118="Y",VLOOKUP($P118, INDIRECT($Q$2),Y$6,0)*INDIRECT($P$1),VLOOKUP($P118, INDIRECT($Q$2),Y$6,0)),IF($E118="E",0,3))</f>
        <v>119996</v>
      </c>
      <c r="Z118" s="186" cm="1">
        <f t="array" aca="1" ref="Z118" ca="1">ROUND(IF($Q118="Y",VLOOKUP($P118, INDIRECT($Q$2),Z$6,0)*INDIRECT($P$1),VLOOKUP($P118, INDIRECT($Q$2),Z$6,0)),IF($E118="E",0,3))</f>
        <v>123415</v>
      </c>
      <c r="AA118" s="186"/>
      <c r="AB118" s="282" t="str">
        <f t="shared" si="19"/>
        <v>06595C</v>
      </c>
      <c r="AC118" s="130" t="str">
        <f t="shared" si="22"/>
        <v xml:space="preserve">Manager Buying Services </v>
      </c>
      <c r="AD118" s="284" t="str">
        <f t="shared" si="23"/>
        <v>41C</v>
      </c>
      <c r="AE118" s="282">
        <f t="shared" ca="1" si="25"/>
        <v>46.129999999999995</v>
      </c>
      <c r="AF118" s="282">
        <f t="shared" ca="1" si="25"/>
        <v>48.558999999999997</v>
      </c>
      <c r="AG118" s="282">
        <f t="shared" ca="1" si="25"/>
        <v>51.113</v>
      </c>
      <c r="AH118" s="282">
        <f t="shared" ca="1" si="25"/>
        <v>54.588999999999999</v>
      </c>
      <c r="AI118" s="282">
        <f t="shared" ca="1" si="25"/>
        <v>56.119</v>
      </c>
      <c r="AJ118" s="282">
        <f t="shared" ca="1" si="25"/>
        <v>57.690999999999995</v>
      </c>
      <c r="AK118" s="282">
        <f t="shared" ca="1" si="25"/>
        <v>59.335000000000001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24"/>
        <v>86949</v>
      </c>
      <c r="H119" s="74">
        <f t="shared" ca="1" si="24"/>
        <v>91439</v>
      </c>
      <c r="I119" s="74">
        <f t="shared" ca="1" si="24"/>
        <v>96099</v>
      </c>
      <c r="J119" s="74">
        <f t="shared" ca="1" si="24"/>
        <v>102604</v>
      </c>
      <c r="K119" s="74">
        <f t="shared" ca="1" si="24"/>
        <v>105478</v>
      </c>
      <c r="L119" s="74">
        <f t="shared" ca="1" si="24"/>
        <v>108431</v>
      </c>
      <c r="M119" s="74">
        <f t="shared" ca="1" si="24"/>
        <v>111524</v>
      </c>
      <c r="N119" s="72"/>
      <c r="P119" s="187" t="str">
        <f t="shared" si="18"/>
        <v>06638C</v>
      </c>
      <c r="Q119" s="191" t="s">
        <v>600</v>
      </c>
      <c r="R119" s="188" t="str">
        <f t="shared" si="21"/>
        <v>Manager Community Engagement</v>
      </c>
      <c r="S119" s="189" t="str">
        <f t="shared" si="20"/>
        <v>34D</v>
      </c>
      <c r="T119" s="186" cm="1">
        <f t="array" aca="1" ref="T119" ca="1">ROUND(IF($Q119="Y",VLOOKUP($P119, INDIRECT($Q$2),T$6,0)*INDIRECT($P$1),VLOOKUP($P119, INDIRECT($Q$2),T$6,0)),IF($E119="E",0,3))</f>
        <v>86949</v>
      </c>
      <c r="U119" s="186" cm="1">
        <f t="array" aca="1" ref="U119" ca="1">ROUND(IF($Q119="Y",VLOOKUP($P119, INDIRECT($Q$2),U$6,0)*INDIRECT($P$1),VLOOKUP($P119, INDIRECT($Q$2),U$6,0)),IF($E119="E",0,3))</f>
        <v>91439</v>
      </c>
      <c r="V119" s="186" cm="1">
        <f t="array" aca="1" ref="V119" ca="1">ROUND(IF($Q119="Y",VLOOKUP($P119, INDIRECT($Q$2),V$6,0)*INDIRECT($P$1),VLOOKUP($P119, INDIRECT($Q$2),V$6,0)),IF($E119="E",0,3))</f>
        <v>96099</v>
      </c>
      <c r="W119" s="186" cm="1">
        <f t="array" aca="1" ref="W119" ca="1">ROUND(IF($Q119="Y",VLOOKUP($P119, INDIRECT($Q$2),W$6,0)*INDIRECT($P$1),VLOOKUP($P119, INDIRECT($Q$2),W$6,0)),IF($E119="E",0,3))</f>
        <v>102604</v>
      </c>
      <c r="X119" s="186" cm="1">
        <f t="array" aca="1" ref="X119" ca="1">ROUND(IF($Q119="Y",VLOOKUP($P119, INDIRECT($Q$2),X$6,0)*INDIRECT($P$1),VLOOKUP($P119, INDIRECT($Q$2),X$6,0)),IF($E119="E",0,3))</f>
        <v>105478</v>
      </c>
      <c r="Y119" s="186" cm="1">
        <f t="array" aca="1" ref="Y119" ca="1">ROUND(IF($Q119="Y",VLOOKUP($P119, INDIRECT($Q$2),Y$6,0)*INDIRECT($P$1),VLOOKUP($P119, INDIRECT($Q$2),Y$6,0)),IF($E119="E",0,3))</f>
        <v>108431</v>
      </c>
      <c r="Z119" s="186" cm="1">
        <f t="array" aca="1" ref="Z119" ca="1">ROUND(IF($Q119="Y",VLOOKUP($P119, INDIRECT($Q$2),Z$6,0)*INDIRECT($P$1),VLOOKUP($P119, INDIRECT($Q$2),Z$6,0)),IF($E119="E",0,3))</f>
        <v>111524</v>
      </c>
      <c r="AA119" s="186"/>
      <c r="AB119" s="282" t="str">
        <f t="shared" si="19"/>
        <v>06638C</v>
      </c>
      <c r="AC119" s="130" t="str">
        <f t="shared" si="22"/>
        <v>Manager Community Engagement</v>
      </c>
      <c r="AD119" s="284" t="str">
        <f t="shared" si="23"/>
        <v>34D</v>
      </c>
      <c r="AE119" s="282">
        <f t="shared" ca="1" si="25"/>
        <v>41.802999999999997</v>
      </c>
      <c r="AF119" s="282">
        <f t="shared" ca="1" si="25"/>
        <v>43.961999999999996</v>
      </c>
      <c r="AG119" s="282">
        <f t="shared" ca="1" si="25"/>
        <v>46.201999999999998</v>
      </c>
      <c r="AH119" s="282">
        <f t="shared" ca="1" si="25"/>
        <v>49.329000000000001</v>
      </c>
      <c r="AI119" s="282">
        <f t="shared" ca="1" si="25"/>
        <v>50.710999999999999</v>
      </c>
      <c r="AJ119" s="282">
        <f t="shared" ca="1" si="25"/>
        <v>52.131</v>
      </c>
      <c r="AK119" s="282">
        <f t="shared" ca="1" si="25"/>
        <v>53.617999999999995</v>
      </c>
    </row>
    <row r="120" spans="1:37" x14ac:dyDescent="0.3">
      <c r="A120" s="75" t="s">
        <v>1037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1038</v>
      </c>
      <c r="G120" s="74">
        <f t="shared" ca="1" si="24"/>
        <v>106503</v>
      </c>
      <c r="H120" s="74">
        <f t="shared" ca="1" si="24"/>
        <v>110767</v>
      </c>
      <c r="I120" s="74">
        <f t="shared" ca="1" si="24"/>
        <v>115203</v>
      </c>
      <c r="J120" s="74">
        <f t="shared" ca="1" si="24"/>
        <v>119816</v>
      </c>
      <c r="K120" s="74">
        <f t="shared" ca="1" si="24"/>
        <v>124614</v>
      </c>
      <c r="L120" s="74"/>
      <c r="M120" s="74"/>
      <c r="N120" s="72"/>
      <c r="P120" s="187" t="str">
        <f t="shared" si="18"/>
        <v>59486C</v>
      </c>
      <c r="Q120" s="191" t="s">
        <v>600</v>
      </c>
      <c r="R120" s="188" t="str">
        <f t="shared" si="21"/>
        <v>Manager Community &amp; Cultural Engagement</v>
      </c>
      <c r="S120" s="189" t="str">
        <f t="shared" si="20"/>
        <v>116</v>
      </c>
      <c r="T120" s="186" cm="1">
        <f t="array" aca="1" ref="T120" ca="1">ROUND(IF($Q120="Y",VLOOKUP($P120, INDIRECT($Q$2),T$6,0)*INDIRECT($P$1),VLOOKUP($P120, INDIRECT($Q$2),T$6,0)),IF($E120="E",0,3))</f>
        <v>106503</v>
      </c>
      <c r="U120" s="186" cm="1">
        <f t="array" aca="1" ref="U120" ca="1">ROUND(IF($Q120="Y",VLOOKUP($P120, INDIRECT($Q$2),U$6,0)*INDIRECT($P$1),VLOOKUP($P120, INDIRECT($Q$2),U$6,0)),IF($E120="E",0,3))</f>
        <v>110767</v>
      </c>
      <c r="V120" s="186" cm="1">
        <f t="array" aca="1" ref="V120" ca="1">ROUND(IF($Q120="Y",VLOOKUP($P120, INDIRECT($Q$2),V$6,0)*INDIRECT($P$1),VLOOKUP($P120, INDIRECT($Q$2),V$6,0)),IF($E120="E",0,3))</f>
        <v>115203</v>
      </c>
      <c r="W120" s="186" cm="1">
        <f t="array" aca="1" ref="W120" ca="1">ROUND(IF($Q120="Y",VLOOKUP($P120, INDIRECT($Q$2),W$6,0)*INDIRECT($P$1),VLOOKUP($P120, INDIRECT($Q$2),W$6,0)),IF($E120="E",0,3))</f>
        <v>119816</v>
      </c>
      <c r="X120" s="186" cm="1">
        <f t="array" aca="1" ref="X120" ca="1">ROUND(IF($Q120="Y",VLOOKUP($P120, INDIRECT($Q$2),X$6,0)*INDIRECT($P$1),VLOOKUP($P120, INDIRECT($Q$2),X$6,0)),IF($E120="E",0,3))</f>
        <v>124614</v>
      </c>
      <c r="Y120" s="186" cm="1">
        <f t="array" aca="1" ref="Y120" ca="1">ROUND(IF($Q120="Y",VLOOKUP($P120, INDIRECT($Q$2),Y$6,0)*INDIRECT($P$1),VLOOKUP($P120, INDIRECT($Q$2),Y$6,0)),IF($E120="E",0,3))</f>
        <v>0</v>
      </c>
      <c r="Z120" s="186" cm="1">
        <f t="array" aca="1" ref="Z120" ca="1">ROUND(IF($Q120="Y",VLOOKUP($P120, INDIRECT($Q$2),Z$6,0)*INDIRECT($P$1),VLOOKUP($P120, INDIRECT($Q$2),Z$6,0)),IF($E120="E",0,3))</f>
        <v>0</v>
      </c>
      <c r="AA120" s="186"/>
      <c r="AB120" s="282" t="str">
        <f t="shared" si="19"/>
        <v>59486C</v>
      </c>
      <c r="AC120" s="130" t="str">
        <f t="shared" si="22"/>
        <v>Manager Community &amp; Cultural Engagement</v>
      </c>
      <c r="AD120" s="284" t="str">
        <f t="shared" si="23"/>
        <v>116</v>
      </c>
      <c r="AE120" s="282">
        <f t="shared" ca="1" si="25"/>
        <v>51.204000000000001</v>
      </c>
      <c r="AF120" s="282">
        <f t="shared" ca="1" si="25"/>
        <v>53.253999999999998</v>
      </c>
      <c r="AG120" s="282">
        <f t="shared" ca="1" si="25"/>
        <v>55.387</v>
      </c>
      <c r="AH120" s="282">
        <f t="shared" ca="1" si="25"/>
        <v>57.603999999999999</v>
      </c>
      <c r="AI120" s="282">
        <f t="shared" ca="1" si="25"/>
        <v>59.910999999999994</v>
      </c>
      <c r="AJ120" s="282"/>
      <c r="AK120" s="282"/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ca="1" si="24"/>
        <v>92160</v>
      </c>
      <c r="H121" s="74">
        <f t="shared" ca="1" si="24"/>
        <v>97009</v>
      </c>
      <c r="I121" s="74">
        <f t="shared" ca="1" si="24"/>
        <v>102114</v>
      </c>
      <c r="J121" s="74">
        <f t="shared" ca="1" si="24"/>
        <v>107490</v>
      </c>
      <c r="K121" s="74">
        <f t="shared" ca="1" si="24"/>
        <v>110496</v>
      </c>
      <c r="L121" s="74">
        <f t="shared" ca="1" si="24"/>
        <v>113594</v>
      </c>
      <c r="M121" s="74">
        <f t="shared" ca="1" si="24"/>
        <v>116832</v>
      </c>
      <c r="N121" s="72"/>
      <c r="P121" s="187" t="str">
        <f t="shared" si="18"/>
        <v>59463C</v>
      </c>
      <c r="Q121" s="191" t="s">
        <v>600</v>
      </c>
      <c r="R121" s="188" t="str">
        <f t="shared" si="21"/>
        <v>Manager Crime Prevention Specialists</v>
      </c>
      <c r="S121" s="189" t="str">
        <f t="shared" si="20"/>
        <v>83</v>
      </c>
      <c r="T121" s="186" cm="1">
        <f t="array" aca="1" ref="T121" ca="1">ROUND(IF($Q121="Y",VLOOKUP($P121, INDIRECT($Q$2),T$6,0)*INDIRECT($P$1),VLOOKUP($P121, INDIRECT($Q$2),T$6,0)),IF($E121="E",0,3))</f>
        <v>92160</v>
      </c>
      <c r="U121" s="186" cm="1">
        <f t="array" aca="1" ref="U121" ca="1">ROUND(IF($Q121="Y",VLOOKUP($P121, INDIRECT($Q$2),U$6,0)*INDIRECT($P$1),VLOOKUP($P121, INDIRECT($Q$2),U$6,0)),IF($E121="E",0,3))</f>
        <v>97009</v>
      </c>
      <c r="V121" s="186" cm="1">
        <f t="array" aca="1" ref="V121" ca="1">ROUND(IF($Q121="Y",VLOOKUP($P121, INDIRECT($Q$2),V$6,0)*INDIRECT($P$1),VLOOKUP($P121, INDIRECT($Q$2),V$6,0)),IF($E121="E",0,3))</f>
        <v>102114</v>
      </c>
      <c r="W121" s="186" cm="1">
        <f t="array" aca="1" ref="W121" ca="1">ROUND(IF($Q121="Y",VLOOKUP($P121, INDIRECT($Q$2),W$6,0)*INDIRECT($P$1),VLOOKUP($P121, INDIRECT($Q$2),W$6,0)),IF($E121="E",0,3))</f>
        <v>107490</v>
      </c>
      <c r="X121" s="186" cm="1">
        <f t="array" aca="1" ref="X121" ca="1">ROUND(IF($Q121="Y",VLOOKUP($P121, INDIRECT($Q$2),X$6,0)*INDIRECT($P$1),VLOOKUP($P121, INDIRECT($Q$2),X$6,0)),IF($E121="E",0,3))</f>
        <v>110496</v>
      </c>
      <c r="Y121" s="186" cm="1">
        <f t="array" aca="1" ref="Y121" ca="1">ROUND(IF($Q121="Y",VLOOKUP($P121, INDIRECT($Q$2),Y$6,0)*INDIRECT($P$1),VLOOKUP($P121, INDIRECT($Q$2),Y$6,0)),IF($E121="E",0,3))</f>
        <v>113594</v>
      </c>
      <c r="Z121" s="186" cm="1">
        <f t="array" aca="1" ref="Z121" ca="1">ROUND(IF($Q121="Y",VLOOKUP($P121, INDIRECT($Q$2),Z$6,0)*INDIRECT($P$1),VLOOKUP($P121, INDIRECT($Q$2),Z$6,0)),IF($E121="E",0,3))</f>
        <v>116832</v>
      </c>
      <c r="AA121" s="186"/>
      <c r="AB121" s="282" t="str">
        <f t="shared" si="19"/>
        <v>59463C</v>
      </c>
      <c r="AC121" s="130" t="str">
        <f t="shared" si="22"/>
        <v>Manager Crime Prevention Specialists</v>
      </c>
      <c r="AD121" s="284" t="str">
        <f t="shared" si="23"/>
        <v>83</v>
      </c>
      <c r="AE121" s="282">
        <f t="shared" ca="1" si="25"/>
        <v>44.308</v>
      </c>
      <c r="AF121" s="282">
        <f t="shared" ca="1" si="25"/>
        <v>46.638999999999996</v>
      </c>
      <c r="AG121" s="282">
        <f t="shared" ca="1" si="25"/>
        <v>49.094000000000001</v>
      </c>
      <c r="AH121" s="282">
        <f t="shared" ca="1" si="25"/>
        <v>51.677999999999997</v>
      </c>
      <c r="AI121" s="282">
        <f t="shared" ca="1" si="25"/>
        <v>53.123999999999995</v>
      </c>
      <c r="AJ121" s="282">
        <f t="shared" ca="1" si="25"/>
        <v>54.613</v>
      </c>
      <c r="AK121" s="282">
        <f t="shared" ca="1" si="25"/>
        <v>56.169999999999995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24"/>
        <v>95950</v>
      </c>
      <c r="H122" s="74">
        <f t="shared" ca="1" si="24"/>
        <v>101002</v>
      </c>
      <c r="I122" s="74">
        <f t="shared" ca="1" si="24"/>
        <v>106315</v>
      </c>
      <c r="J122" s="74">
        <f t="shared" ca="1" si="24"/>
        <v>113545</v>
      </c>
      <c r="K122" s="74">
        <f t="shared" ca="1" si="24"/>
        <v>116726</v>
      </c>
      <c r="L122" s="74">
        <f t="shared" ca="1" si="24"/>
        <v>119996</v>
      </c>
      <c r="M122" s="74">
        <f t="shared" ca="1" si="24"/>
        <v>123415</v>
      </c>
      <c r="N122" s="72"/>
      <c r="P122" s="187" t="str">
        <f t="shared" si="18"/>
        <v>06643C</v>
      </c>
      <c r="Q122" s="191" t="s">
        <v>600</v>
      </c>
      <c r="R122" s="188" t="str">
        <f t="shared" si="21"/>
        <v>Manager Development Coordination</v>
      </c>
      <c r="S122" s="189" t="str">
        <f t="shared" si="20"/>
        <v>41C</v>
      </c>
      <c r="T122" s="186" cm="1">
        <f t="array" aca="1" ref="T122" ca="1">ROUND(IF($Q122="Y",VLOOKUP($P122, INDIRECT($Q$2),T$6,0)*INDIRECT($P$1),VLOOKUP($P122, INDIRECT($Q$2),T$6,0)),IF($E122="E",0,3))</f>
        <v>95950</v>
      </c>
      <c r="U122" s="186" cm="1">
        <f t="array" aca="1" ref="U122" ca="1">ROUND(IF($Q122="Y",VLOOKUP($P122, INDIRECT($Q$2),U$6,0)*INDIRECT($P$1),VLOOKUP($P122, INDIRECT($Q$2),U$6,0)),IF($E122="E",0,3))</f>
        <v>101002</v>
      </c>
      <c r="V122" s="186" cm="1">
        <f t="array" aca="1" ref="V122" ca="1">ROUND(IF($Q122="Y",VLOOKUP($P122, INDIRECT($Q$2),V$6,0)*INDIRECT($P$1),VLOOKUP($P122, INDIRECT($Q$2),V$6,0)),IF($E122="E",0,3))</f>
        <v>106315</v>
      </c>
      <c r="W122" s="186" cm="1">
        <f t="array" aca="1" ref="W122" ca="1">ROUND(IF($Q122="Y",VLOOKUP($P122, INDIRECT($Q$2),W$6,0)*INDIRECT($P$1),VLOOKUP($P122, INDIRECT($Q$2),W$6,0)),IF($E122="E",0,3))</f>
        <v>113545</v>
      </c>
      <c r="X122" s="186" cm="1">
        <f t="array" aca="1" ref="X122" ca="1">ROUND(IF($Q122="Y",VLOOKUP($P122, INDIRECT($Q$2),X$6,0)*INDIRECT($P$1),VLOOKUP($P122, INDIRECT($Q$2),X$6,0)),IF($E122="E",0,3))</f>
        <v>116726</v>
      </c>
      <c r="Y122" s="186" cm="1">
        <f t="array" aca="1" ref="Y122" ca="1">ROUND(IF($Q122="Y",VLOOKUP($P122, INDIRECT($Q$2),Y$6,0)*INDIRECT($P$1),VLOOKUP($P122, INDIRECT($Q$2),Y$6,0)),IF($E122="E",0,3))</f>
        <v>119996</v>
      </c>
      <c r="Z122" s="186" cm="1">
        <f t="array" aca="1" ref="Z122" ca="1">ROUND(IF($Q122="Y",VLOOKUP($P122, INDIRECT($Q$2),Z$6,0)*INDIRECT($P$1),VLOOKUP($P122, INDIRECT($Q$2),Z$6,0)),IF($E122="E",0,3))</f>
        <v>123415</v>
      </c>
      <c r="AA122" s="186"/>
      <c r="AB122" s="282" t="str">
        <f t="shared" si="19"/>
        <v>06643C</v>
      </c>
      <c r="AC122" s="130" t="str">
        <f t="shared" si="22"/>
        <v>Manager Development Coordination</v>
      </c>
      <c r="AD122" s="284" t="str">
        <f t="shared" si="23"/>
        <v>41C</v>
      </c>
      <c r="AE122" s="282">
        <f t="shared" ca="1" si="25"/>
        <v>46.129999999999995</v>
      </c>
      <c r="AF122" s="282">
        <f t="shared" ca="1" si="25"/>
        <v>48.558999999999997</v>
      </c>
      <c r="AG122" s="282">
        <f t="shared" ca="1" si="25"/>
        <v>51.113</v>
      </c>
      <c r="AH122" s="282">
        <f t="shared" ca="1" si="25"/>
        <v>54.588999999999999</v>
      </c>
      <c r="AI122" s="282">
        <f t="shared" ca="1" si="25"/>
        <v>56.119</v>
      </c>
      <c r="AJ122" s="282">
        <f t="shared" ca="1" si="25"/>
        <v>57.690999999999995</v>
      </c>
      <c r="AK122" s="282">
        <f t="shared" ca="1" si="25"/>
        <v>59.335000000000001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24"/>
        <v>103898</v>
      </c>
      <c r="H123" s="74">
        <f t="shared" ca="1" si="24"/>
        <v>109093</v>
      </c>
      <c r="I123" s="74">
        <f t="shared" ca="1" si="24"/>
        <v>114546</v>
      </c>
      <c r="J123" s="74">
        <f t="shared" ca="1" si="24"/>
        <v>122028</v>
      </c>
      <c r="K123" s="74">
        <f t="shared" ca="1" si="24"/>
        <v>125447</v>
      </c>
      <c r="L123" s="74">
        <f t="shared" ca="1" si="24"/>
        <v>128962</v>
      </c>
      <c r="M123" s="74">
        <f t="shared" ca="1" si="24"/>
        <v>132635</v>
      </c>
      <c r="N123" s="72"/>
      <c r="P123" s="187" t="str">
        <f t="shared" si="18"/>
        <v>06644C</v>
      </c>
      <c r="Q123" s="191" t="s">
        <v>600</v>
      </c>
      <c r="R123" s="188" t="str">
        <f t="shared" si="21"/>
        <v>Manager Development Finance</v>
      </c>
      <c r="S123" s="189" t="str">
        <f t="shared" si="20"/>
        <v>50</v>
      </c>
      <c r="T123" s="186" cm="1">
        <f t="array" aca="1" ref="T123" ca="1">ROUND(IF($Q123="Y",VLOOKUP($P123, INDIRECT($Q$2),T$6,0)*INDIRECT($P$1),VLOOKUP($P123, INDIRECT($Q$2),T$6,0)),IF($E123="E",0,3))</f>
        <v>103898</v>
      </c>
      <c r="U123" s="186" cm="1">
        <f t="array" aca="1" ref="U123" ca="1">ROUND(IF($Q123="Y",VLOOKUP($P123, INDIRECT($Q$2),U$6,0)*INDIRECT($P$1),VLOOKUP($P123, INDIRECT($Q$2),U$6,0)),IF($E123="E",0,3))</f>
        <v>109093</v>
      </c>
      <c r="V123" s="186" cm="1">
        <f t="array" aca="1" ref="V123" ca="1">ROUND(IF($Q123="Y",VLOOKUP($P123, INDIRECT($Q$2),V$6,0)*INDIRECT($P$1),VLOOKUP($P123, INDIRECT($Q$2),V$6,0)),IF($E123="E",0,3))</f>
        <v>114546</v>
      </c>
      <c r="W123" s="186" cm="1">
        <f t="array" aca="1" ref="W123" ca="1">ROUND(IF($Q123="Y",VLOOKUP($P123, INDIRECT($Q$2),W$6,0)*INDIRECT($P$1),VLOOKUP($P123, INDIRECT($Q$2),W$6,0)),IF($E123="E",0,3))</f>
        <v>122028</v>
      </c>
      <c r="X123" s="186" cm="1">
        <f t="array" aca="1" ref="X123" ca="1">ROUND(IF($Q123="Y",VLOOKUP($P123, INDIRECT($Q$2),X$6,0)*INDIRECT($P$1),VLOOKUP($P123, INDIRECT($Q$2),X$6,0)),IF($E123="E",0,3))</f>
        <v>125447</v>
      </c>
      <c r="Y123" s="186" cm="1">
        <f t="array" aca="1" ref="Y123" ca="1">ROUND(IF($Q123="Y",VLOOKUP($P123, INDIRECT($Q$2),Y$6,0)*INDIRECT($P$1),VLOOKUP($P123, INDIRECT($Q$2),Y$6,0)),IF($E123="E",0,3))</f>
        <v>128962</v>
      </c>
      <c r="Z123" s="186" cm="1">
        <f t="array" aca="1" ref="Z123" ca="1">ROUND(IF($Q123="Y",VLOOKUP($P123, INDIRECT($Q$2),Z$6,0)*INDIRECT($P$1),VLOOKUP($P123, INDIRECT($Q$2),Z$6,0)),IF($E123="E",0,3))</f>
        <v>132635</v>
      </c>
      <c r="AA123" s="186"/>
      <c r="AB123" s="282" t="str">
        <f t="shared" si="19"/>
        <v>06644C</v>
      </c>
      <c r="AC123" s="130" t="str">
        <f t="shared" si="22"/>
        <v>Manager Development Finance</v>
      </c>
      <c r="AD123" s="284" t="str">
        <f t="shared" si="23"/>
        <v>50</v>
      </c>
      <c r="AE123" s="282">
        <f t="shared" ca="1" si="25"/>
        <v>49.951000000000001</v>
      </c>
      <c r="AF123" s="282">
        <f t="shared" ca="1" si="25"/>
        <v>52.448999999999998</v>
      </c>
      <c r="AG123" s="282">
        <f t="shared" ca="1" si="25"/>
        <v>55.070999999999998</v>
      </c>
      <c r="AH123" s="282">
        <f t="shared" ca="1" si="25"/>
        <v>58.667999999999999</v>
      </c>
      <c r="AI123" s="282">
        <f t="shared" ca="1" si="25"/>
        <v>60.311999999999998</v>
      </c>
      <c r="AJ123" s="282">
        <f t="shared" ca="1" si="25"/>
        <v>62.000999999999998</v>
      </c>
      <c r="AK123" s="282">
        <f t="shared" ca="1" si="25"/>
        <v>63.766999999999996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24"/>
        <v>118725</v>
      </c>
      <c r="H124" s="74">
        <f t="shared" ca="1" si="24"/>
        <v>123472</v>
      </c>
      <c r="I124" s="74">
        <f t="shared" ca="1" si="24"/>
        <v>128412</v>
      </c>
      <c r="J124" s="74">
        <f t="shared" ca="1" si="24"/>
        <v>133548</v>
      </c>
      <c r="K124" s="74">
        <f t="shared" ca="1" si="24"/>
        <v>138891</v>
      </c>
      <c r="L124" s="74">
        <f t="shared" ca="1" si="24"/>
        <v>0</v>
      </c>
      <c r="M124" s="74">
        <f t="shared" ca="1" si="24"/>
        <v>0</v>
      </c>
      <c r="N124" s="72"/>
      <c r="P124" s="187" t="str">
        <f t="shared" si="18"/>
        <v>52570C</v>
      </c>
      <c r="Q124" s="191" t="s">
        <v>600</v>
      </c>
      <c r="R124" s="188" t="str">
        <f t="shared" si="21"/>
        <v>Manager Economic Development (CPED)</v>
      </c>
      <c r="S124" s="189" t="str">
        <f t="shared" si="20"/>
        <v>63</v>
      </c>
      <c r="T124" s="186" cm="1">
        <f t="array" aca="1" ref="T124" ca="1">ROUND(IF($Q124="Y",VLOOKUP($P124, INDIRECT($Q$2),T$6,0)*INDIRECT($P$1),VLOOKUP($P124, INDIRECT($Q$2),T$6,0)),IF($E124="E",0,3))</f>
        <v>118725</v>
      </c>
      <c r="U124" s="186" cm="1">
        <f t="array" aca="1" ref="U124" ca="1">ROUND(IF($Q124="Y",VLOOKUP($P124, INDIRECT($Q$2),U$6,0)*INDIRECT($P$1),VLOOKUP($P124, INDIRECT($Q$2),U$6,0)),IF($E124="E",0,3))</f>
        <v>123472</v>
      </c>
      <c r="V124" s="186" cm="1">
        <f t="array" aca="1" ref="V124" ca="1">ROUND(IF($Q124="Y",VLOOKUP($P124, INDIRECT($Q$2),V$6,0)*INDIRECT($P$1),VLOOKUP($P124, INDIRECT($Q$2),V$6,0)),IF($E124="E",0,3))</f>
        <v>128412</v>
      </c>
      <c r="W124" s="186" cm="1">
        <f t="array" aca="1" ref="W124" ca="1">ROUND(IF($Q124="Y",VLOOKUP($P124, INDIRECT($Q$2),W$6,0)*INDIRECT($P$1),VLOOKUP($P124, INDIRECT($Q$2),W$6,0)),IF($E124="E",0,3))</f>
        <v>133548</v>
      </c>
      <c r="X124" s="186" cm="1">
        <f t="array" aca="1" ref="X124" ca="1">ROUND(IF($Q124="Y",VLOOKUP($P124, INDIRECT($Q$2),X$6,0)*INDIRECT($P$1),VLOOKUP($P124, INDIRECT($Q$2),X$6,0)),IF($E124="E",0,3))</f>
        <v>138891</v>
      </c>
      <c r="Y124" s="186" cm="1">
        <f t="array" aca="1" ref="Y124" ca="1">ROUND(IF($Q124="Y",VLOOKUP($P124, INDIRECT($Q$2),Y$6,0)*INDIRECT($P$1),VLOOKUP($P124, INDIRECT($Q$2),Y$6,0)),IF($E124="E",0,3))</f>
        <v>0</v>
      </c>
      <c r="Z124" s="186" cm="1">
        <f t="array" aca="1" ref="Z124" ca="1">ROUND(IF($Q124="Y",VLOOKUP($P124, INDIRECT($Q$2),Z$6,0)*INDIRECT($P$1),VLOOKUP($P124, INDIRECT($Q$2),Z$6,0)),IF($E124="E",0,3))</f>
        <v>0</v>
      </c>
      <c r="AA124" s="186"/>
      <c r="AB124" s="282" t="str">
        <f t="shared" si="19"/>
        <v>52570C</v>
      </c>
      <c r="AC124" s="130" t="str">
        <f t="shared" si="22"/>
        <v>Manager Economic Development (CPED)</v>
      </c>
      <c r="AD124" s="284" t="str">
        <f t="shared" si="23"/>
        <v>63</v>
      </c>
      <c r="AE124" s="282">
        <f t="shared" ca="1" si="25"/>
        <v>57.08</v>
      </c>
      <c r="AF124" s="282">
        <f t="shared" ca="1" si="25"/>
        <v>59.361999999999995</v>
      </c>
      <c r="AG124" s="282">
        <f t="shared" ca="1" si="25"/>
        <v>61.736999999999995</v>
      </c>
      <c r="AH124" s="282">
        <f t="shared" ca="1" si="25"/>
        <v>64.206000000000003</v>
      </c>
      <c r="AI124" s="282">
        <f t="shared" ca="1" si="25"/>
        <v>66.775000000000006</v>
      </c>
      <c r="AJ124" s="282" t="str">
        <f t="shared" ca="1" si="25"/>
        <v/>
      </c>
      <c r="AK124" s="282" t="str">
        <f t="shared" ca="1" si="25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ca="1" si="24"/>
        <v>91749</v>
      </c>
      <c r="H125" s="74">
        <f t="shared" ca="1" si="24"/>
        <v>95423</v>
      </c>
      <c r="I125" s="74">
        <f t="shared" ca="1" si="24"/>
        <v>99243</v>
      </c>
      <c r="J125" s="74">
        <f t="shared" ca="1" si="24"/>
        <v>103217</v>
      </c>
      <c r="K125" s="74">
        <f t="shared" ca="1" si="24"/>
        <v>107351</v>
      </c>
      <c r="L125" s="74">
        <f t="shared" ca="1" si="24"/>
        <v>0</v>
      </c>
      <c r="M125" s="74">
        <f t="shared" ca="1" si="24"/>
        <v>0</v>
      </c>
      <c r="N125" s="72"/>
      <c r="P125" s="187" t="str">
        <f t="shared" si="18"/>
        <v>59456C</v>
      </c>
      <c r="Q125" s="191" t="s">
        <v>600</v>
      </c>
      <c r="R125" s="188" t="str">
        <f t="shared" si="21"/>
        <v>Manager Election Administration</v>
      </c>
      <c r="S125" s="189" t="str">
        <f t="shared" si="20"/>
        <v>127</v>
      </c>
      <c r="T125" s="186" cm="1">
        <f t="array" aca="1" ref="T125" ca="1">ROUND(IF($Q125="Y",VLOOKUP($P125, INDIRECT($Q$2),T$6,0)*INDIRECT($P$1),VLOOKUP($P125, INDIRECT($Q$2),T$6,0)),IF($E125="E",0,3))</f>
        <v>91749</v>
      </c>
      <c r="U125" s="186" cm="1">
        <f t="array" aca="1" ref="U125" ca="1">ROUND(IF($Q125="Y",VLOOKUP($P125, INDIRECT($Q$2),U$6,0)*INDIRECT($P$1),VLOOKUP($P125, INDIRECT($Q$2),U$6,0)),IF($E125="E",0,3))</f>
        <v>95423</v>
      </c>
      <c r="V125" s="186" cm="1">
        <f t="array" aca="1" ref="V125" ca="1">ROUND(IF($Q125="Y",VLOOKUP($P125, INDIRECT($Q$2),V$6,0)*INDIRECT($P$1),VLOOKUP($P125, INDIRECT($Q$2),V$6,0)),IF($E125="E",0,3))</f>
        <v>99243</v>
      </c>
      <c r="W125" s="186" cm="1">
        <f t="array" aca="1" ref="W125" ca="1">ROUND(IF($Q125="Y",VLOOKUP($P125, INDIRECT($Q$2),W$6,0)*INDIRECT($P$1),VLOOKUP($P125, INDIRECT($Q$2),W$6,0)),IF($E125="E",0,3))</f>
        <v>103217</v>
      </c>
      <c r="X125" s="186" cm="1">
        <f t="array" aca="1" ref="X125" ca="1">ROUND(IF($Q125="Y",VLOOKUP($P125, INDIRECT($Q$2),X$6,0)*INDIRECT($P$1),VLOOKUP($P125, INDIRECT($Q$2),X$6,0)),IF($E125="E",0,3))</f>
        <v>107351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"/>
        <v>59456C</v>
      </c>
      <c r="AC125" s="130" t="str">
        <f t="shared" si="22"/>
        <v>Manager Election Administration</v>
      </c>
      <c r="AD125" s="284" t="str">
        <f t="shared" si="23"/>
        <v>127</v>
      </c>
      <c r="AE125" s="282">
        <f t="shared" ca="1" si="25"/>
        <v>44.110999999999997</v>
      </c>
      <c r="AF125" s="282">
        <f t="shared" ca="1" si="25"/>
        <v>45.876999999999995</v>
      </c>
      <c r="AG125" s="282">
        <f t="shared" ca="1" si="25"/>
        <v>47.713000000000001</v>
      </c>
      <c r="AH125" s="282">
        <f t="shared" ca="1" si="25"/>
        <v>49.623999999999995</v>
      </c>
      <c r="AI125" s="282">
        <f t="shared" ca="1" si="25"/>
        <v>51.611999999999995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24"/>
        <v>114665</v>
      </c>
      <c r="H126" s="74">
        <f t="shared" ca="1" si="24"/>
        <v>119256</v>
      </c>
      <c r="I126" s="74">
        <f t="shared" ca="1" si="24"/>
        <v>124030</v>
      </c>
      <c r="J126" s="74">
        <f t="shared" ca="1" si="24"/>
        <v>128996</v>
      </c>
      <c r="K126" s="74">
        <f t="shared" ca="1" si="24"/>
        <v>134163</v>
      </c>
      <c r="L126" s="74">
        <f t="shared" ca="1" si="24"/>
        <v>0</v>
      </c>
      <c r="M126" s="74">
        <f t="shared" ca="1" si="24"/>
        <v>0</v>
      </c>
      <c r="N126" s="72"/>
      <c r="P126" s="187" t="str">
        <f t="shared" si="18"/>
        <v>06708C</v>
      </c>
      <c r="Q126" s="191" t="s">
        <v>600</v>
      </c>
      <c r="R126" s="188" t="str">
        <f t="shared" si="21"/>
        <v>Manager Equity and Inclusion</v>
      </c>
      <c r="S126" s="189" t="str">
        <f t="shared" si="20"/>
        <v>044</v>
      </c>
      <c r="T126" s="186" cm="1">
        <f t="array" aca="1" ref="T126" ca="1">ROUND(IF($Q126="Y",VLOOKUP($P126, INDIRECT($Q$2),T$6,0)*INDIRECT($P$1),VLOOKUP($P126, INDIRECT($Q$2),T$6,0)),IF($E126="E",0,3))</f>
        <v>114665</v>
      </c>
      <c r="U126" s="186" cm="1">
        <f t="array" aca="1" ref="U126" ca="1">ROUND(IF($Q126="Y",VLOOKUP($P126, INDIRECT($Q$2),U$6,0)*INDIRECT($P$1),VLOOKUP($P126, INDIRECT($Q$2),U$6,0)),IF($E126="E",0,3))</f>
        <v>119256</v>
      </c>
      <c r="V126" s="186" cm="1">
        <f t="array" aca="1" ref="V126" ca="1">ROUND(IF($Q126="Y",VLOOKUP($P126, INDIRECT($Q$2),V$6,0)*INDIRECT($P$1),VLOOKUP($P126, INDIRECT($Q$2),V$6,0)),IF($E126="E",0,3))</f>
        <v>124030</v>
      </c>
      <c r="W126" s="186" cm="1">
        <f t="array" aca="1" ref="W126" ca="1">ROUND(IF($Q126="Y",VLOOKUP($P126, INDIRECT($Q$2),W$6,0)*INDIRECT($P$1),VLOOKUP($P126, INDIRECT($Q$2),W$6,0)),IF($E126="E",0,3))</f>
        <v>128996</v>
      </c>
      <c r="X126" s="186" cm="1">
        <f t="array" aca="1" ref="X126" ca="1">ROUND(IF($Q126="Y",VLOOKUP($P126, INDIRECT($Q$2),X$6,0)*INDIRECT($P$1),VLOOKUP($P126, INDIRECT($Q$2),X$6,0)),IF($E126="E",0,3))</f>
        <v>134163</v>
      </c>
      <c r="Y126" s="186" cm="1">
        <f t="array" aca="1" ref="Y126" ca="1">ROUND(IF($Q126="Y",VLOOKUP($P126, INDIRECT($Q$2),Y$6,0)*INDIRECT($P$1),VLOOKUP($P126, INDIRECT($Q$2),Y$6,0)),IF($E126="E",0,3))</f>
        <v>0</v>
      </c>
      <c r="Z126" s="186" cm="1">
        <f t="array" aca="1" ref="Z126" ca="1">ROUND(IF($Q126="Y",VLOOKUP($P126, INDIRECT($Q$2),Z$6,0)*INDIRECT($P$1),VLOOKUP($P126, INDIRECT($Q$2),Z$6,0)),IF($E126="E",0,3))</f>
        <v>0</v>
      </c>
      <c r="AA126" s="186"/>
      <c r="AB126" s="282" t="str">
        <f t="shared" si="19"/>
        <v>06708C</v>
      </c>
      <c r="AC126" s="130" t="str">
        <f t="shared" si="22"/>
        <v>Manager Equity and Inclusion</v>
      </c>
      <c r="AD126" s="284" t="str">
        <f t="shared" si="23"/>
        <v>044</v>
      </c>
      <c r="AE126" s="282">
        <f t="shared" ca="1" si="25"/>
        <v>55.128</v>
      </c>
      <c r="AF126" s="282">
        <f t="shared" ca="1" si="25"/>
        <v>57.335000000000001</v>
      </c>
      <c r="AG126" s="282">
        <f t="shared" ca="1" si="25"/>
        <v>59.629999999999995</v>
      </c>
      <c r="AH126" s="282">
        <f t="shared" ca="1" si="25"/>
        <v>62.018000000000001</v>
      </c>
      <c r="AI126" s="282">
        <f t="shared" ca="1" si="25"/>
        <v>64.50200000000001</v>
      </c>
      <c r="AJ126" s="282" t="str">
        <f t="shared" ca="1" si="25"/>
        <v/>
      </c>
      <c r="AK126" s="282" t="str">
        <f t="shared" ca="1" si="25"/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24"/>
        <v>96346</v>
      </c>
      <c r="H127" s="74">
        <f t="shared" ca="1" si="24"/>
        <v>101292</v>
      </c>
      <c r="I127" s="74">
        <f t="shared" ca="1" si="24"/>
        <v>106444</v>
      </c>
      <c r="J127" s="74">
        <f t="shared" ca="1" si="24"/>
        <v>113565</v>
      </c>
      <c r="K127" s="74">
        <f t="shared" ca="1" si="24"/>
        <v>116744</v>
      </c>
      <c r="L127" s="74">
        <f t="shared" ca="1" si="24"/>
        <v>120014</v>
      </c>
      <c r="M127" s="74">
        <f t="shared" ca="1" si="24"/>
        <v>123437</v>
      </c>
      <c r="N127" s="72"/>
      <c r="P127" s="187" t="str">
        <f t="shared" si="18"/>
        <v>06710C</v>
      </c>
      <c r="Q127" s="191" t="s">
        <v>600</v>
      </c>
      <c r="R127" s="188" t="str">
        <f t="shared" si="21"/>
        <v>Manager Finance</v>
      </c>
      <c r="S127" s="189" t="str">
        <f t="shared" si="20"/>
        <v>39</v>
      </c>
      <c r="T127" s="186" cm="1">
        <f t="array" aca="1" ref="T127" ca="1">ROUND(IF($Q127="Y",VLOOKUP($P127, INDIRECT($Q$2),T$6,0)*INDIRECT($P$1),VLOOKUP($P127, INDIRECT($Q$2),T$6,0)),IF($E127="E",0,3))</f>
        <v>96346</v>
      </c>
      <c r="U127" s="186" cm="1">
        <f t="array" aca="1" ref="U127" ca="1">ROUND(IF($Q127="Y",VLOOKUP($P127, INDIRECT($Q$2),U$6,0)*INDIRECT($P$1),VLOOKUP($P127, INDIRECT($Q$2),U$6,0)),IF($E127="E",0,3))</f>
        <v>101292</v>
      </c>
      <c r="V127" s="186" cm="1">
        <f t="array" aca="1" ref="V127" ca="1">ROUND(IF($Q127="Y",VLOOKUP($P127, INDIRECT($Q$2),V$6,0)*INDIRECT($P$1),VLOOKUP($P127, INDIRECT($Q$2),V$6,0)),IF($E127="E",0,3))</f>
        <v>106444</v>
      </c>
      <c r="W127" s="186" cm="1">
        <f t="array" aca="1" ref="W127" ca="1">ROUND(IF($Q127="Y",VLOOKUP($P127, INDIRECT($Q$2),W$6,0)*INDIRECT($P$1),VLOOKUP($P127, INDIRECT($Q$2),W$6,0)),IF($E127="E",0,3))</f>
        <v>113565</v>
      </c>
      <c r="X127" s="186" cm="1">
        <f t="array" aca="1" ref="X127" ca="1">ROUND(IF($Q127="Y",VLOOKUP($P127, INDIRECT($Q$2),X$6,0)*INDIRECT($P$1),VLOOKUP($P127, INDIRECT($Q$2),X$6,0)),IF($E127="E",0,3))</f>
        <v>116744</v>
      </c>
      <c r="Y127" s="186" cm="1">
        <f t="array" aca="1" ref="Y127" ca="1">ROUND(IF($Q127="Y",VLOOKUP($P127, INDIRECT($Q$2),Y$6,0)*INDIRECT($P$1),VLOOKUP($P127, INDIRECT($Q$2),Y$6,0)),IF($E127="E",0,3))</f>
        <v>120014</v>
      </c>
      <c r="Z127" s="186" cm="1">
        <f t="array" aca="1" ref="Z127" ca="1">ROUND(IF($Q127="Y",VLOOKUP($P127, INDIRECT($Q$2),Z$6,0)*INDIRECT($P$1),VLOOKUP($P127, INDIRECT($Q$2),Z$6,0)),IF($E127="E",0,3))</f>
        <v>123437</v>
      </c>
      <c r="AA127" s="186"/>
      <c r="AB127" s="282" t="str">
        <f t="shared" si="19"/>
        <v>06710C</v>
      </c>
      <c r="AC127" s="130" t="str">
        <f t="shared" si="22"/>
        <v>Manager Finance</v>
      </c>
      <c r="AD127" s="284" t="str">
        <f t="shared" si="23"/>
        <v>39</v>
      </c>
      <c r="AE127" s="282">
        <f t="shared" ca="1" si="25"/>
        <v>46.320999999999998</v>
      </c>
      <c r="AF127" s="282">
        <f t="shared" ca="1" si="25"/>
        <v>48.698999999999998</v>
      </c>
      <c r="AG127" s="282">
        <f t="shared" ca="1" si="25"/>
        <v>51.174999999999997</v>
      </c>
      <c r="AH127" s="282">
        <f t="shared" ca="1" si="25"/>
        <v>54.598999999999997</v>
      </c>
      <c r="AI127" s="282">
        <f t="shared" ca="1" si="25"/>
        <v>56.126999999999995</v>
      </c>
      <c r="AJ127" s="282">
        <f t="shared" ca="1" si="25"/>
        <v>57.699999999999996</v>
      </c>
      <c r="AK127" s="282">
        <f t="shared" ca="1" si="25"/>
        <v>59.344999999999999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24"/>
        <v>105497</v>
      </c>
      <c r="H128" s="74">
        <f t="shared" ca="1" si="24"/>
        <v>109714</v>
      </c>
      <c r="I128" s="74">
        <f t="shared" ca="1" si="24"/>
        <v>114105</v>
      </c>
      <c r="J128" s="74">
        <f t="shared" ca="1" si="24"/>
        <v>118668</v>
      </c>
      <c r="K128" s="74">
        <f t="shared" ca="1" si="24"/>
        <v>123415</v>
      </c>
      <c r="L128" s="74">
        <f t="shared" ca="1" si="24"/>
        <v>0</v>
      </c>
      <c r="M128" s="74">
        <f t="shared" ca="1" si="24"/>
        <v>0</v>
      </c>
      <c r="N128" s="72"/>
      <c r="P128" s="187" t="str">
        <f t="shared" si="18"/>
        <v>06716C</v>
      </c>
      <c r="Q128" s="191" t="s">
        <v>600</v>
      </c>
      <c r="R128" s="188" t="str">
        <f t="shared" si="21"/>
        <v>Manager Finance Systems Services</v>
      </c>
      <c r="S128" s="189" t="str">
        <f t="shared" si="20"/>
        <v>104</v>
      </c>
      <c r="T128" s="186" cm="1">
        <f t="array" aca="1" ref="T128" ca="1">ROUND(IF($Q128="Y",VLOOKUP($P128, INDIRECT($Q$2),T$6,0)*INDIRECT($P$1),VLOOKUP($P128, INDIRECT($Q$2),T$6,0)),IF($E128="E",0,3))</f>
        <v>105497</v>
      </c>
      <c r="U128" s="186" cm="1">
        <f t="array" aca="1" ref="U128" ca="1">ROUND(IF($Q128="Y",VLOOKUP($P128, INDIRECT($Q$2),U$6,0)*INDIRECT($P$1),VLOOKUP($P128, INDIRECT($Q$2),U$6,0)),IF($E128="E",0,3))</f>
        <v>109714</v>
      </c>
      <c r="V128" s="186" cm="1">
        <f t="array" aca="1" ref="V128" ca="1">ROUND(IF($Q128="Y",VLOOKUP($P128, INDIRECT($Q$2),V$6,0)*INDIRECT($P$1),VLOOKUP($P128, INDIRECT($Q$2),V$6,0)),IF($E128="E",0,3))</f>
        <v>114105</v>
      </c>
      <c r="W128" s="186" cm="1">
        <f t="array" aca="1" ref="W128" ca="1">ROUND(IF($Q128="Y",VLOOKUP($P128, INDIRECT($Q$2),W$6,0)*INDIRECT($P$1),VLOOKUP($P128, INDIRECT($Q$2),W$6,0)),IF($E128="E",0,3))</f>
        <v>118668</v>
      </c>
      <c r="X128" s="186" cm="1">
        <f t="array" aca="1" ref="X128" ca="1">ROUND(IF($Q128="Y",VLOOKUP($P128, INDIRECT($Q$2),X$6,0)*INDIRECT($P$1),VLOOKUP($P128, INDIRECT($Q$2),X$6,0)),IF($E128="E",0,3))</f>
        <v>123415</v>
      </c>
      <c r="Y128" s="186" cm="1">
        <f t="array" aca="1" ref="Y128" ca="1">ROUND(IF($Q128="Y",VLOOKUP($P128, INDIRECT($Q$2),Y$6,0)*INDIRECT($P$1),VLOOKUP($P128, INDIRECT($Q$2),Y$6,0)),IF($E128="E",0,3))</f>
        <v>0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"/>
        <v>06716C</v>
      </c>
      <c r="AC128" s="130" t="str">
        <f t="shared" si="22"/>
        <v>Manager Finance Systems Services</v>
      </c>
      <c r="AD128" s="284" t="str">
        <f t="shared" si="23"/>
        <v>104</v>
      </c>
      <c r="AE128" s="282">
        <f t="shared" ca="1" si="25"/>
        <v>50.72</v>
      </c>
      <c r="AF128" s="282">
        <f t="shared" ca="1" si="25"/>
        <v>52.747999999999998</v>
      </c>
      <c r="AG128" s="282">
        <f t="shared" ca="1" si="25"/>
        <v>54.858999999999995</v>
      </c>
      <c r="AH128" s="282">
        <f t="shared" ca="1" si="25"/>
        <v>57.052</v>
      </c>
      <c r="AI128" s="282">
        <f t="shared" ca="1" si="25"/>
        <v>59.335000000000001</v>
      </c>
      <c r="AJ128" s="282" t="str">
        <f t="shared" ca="1" si="25"/>
        <v/>
      </c>
      <c r="AK128" s="282" t="str">
        <f t="shared" ca="1" si="25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24"/>
        <v>99868</v>
      </c>
      <c r="H129" s="74">
        <f t="shared" ca="1" si="24"/>
        <v>103863</v>
      </c>
      <c r="I129" s="74">
        <f t="shared" ca="1" si="24"/>
        <v>108016</v>
      </c>
      <c r="J129" s="74">
        <f t="shared" ca="1" si="24"/>
        <v>112336</v>
      </c>
      <c r="K129" s="74">
        <f t="shared" ca="1" si="24"/>
        <v>116832</v>
      </c>
      <c r="L129" s="74">
        <f t="shared" ca="1" si="24"/>
        <v>0</v>
      </c>
      <c r="M129" s="74">
        <f t="shared" ca="1" si="24"/>
        <v>0</v>
      </c>
      <c r="N129" s="72"/>
      <c r="P129" s="187" t="str">
        <f t="shared" si="18"/>
        <v>52904C</v>
      </c>
      <c r="Q129" s="191" t="s">
        <v>600</v>
      </c>
      <c r="R129" s="188" t="str">
        <f t="shared" si="21"/>
        <v>Manager Financial Operations and Business Analysis</v>
      </c>
      <c r="S129" s="189" t="str">
        <f t="shared" si="20"/>
        <v>10</v>
      </c>
      <c r="T129" s="186" cm="1">
        <f t="array" aca="1" ref="T129" ca="1">ROUND(IF($Q129="Y",VLOOKUP($P129, INDIRECT($Q$2),T$6,0)*INDIRECT($P$1),VLOOKUP($P129, INDIRECT($Q$2),T$6,0)),IF($E129="E",0,3))</f>
        <v>99868</v>
      </c>
      <c r="U129" s="186" cm="1">
        <f t="array" aca="1" ref="U129" ca="1">ROUND(IF($Q129="Y",VLOOKUP($P129, INDIRECT($Q$2),U$6,0)*INDIRECT($P$1),VLOOKUP($P129, INDIRECT($Q$2),U$6,0)),IF($E129="E",0,3))</f>
        <v>103863</v>
      </c>
      <c r="V129" s="186" cm="1">
        <f t="array" aca="1" ref="V129" ca="1">ROUND(IF($Q129="Y",VLOOKUP($P129, INDIRECT($Q$2),V$6,0)*INDIRECT($P$1),VLOOKUP($P129, INDIRECT($Q$2),V$6,0)),IF($E129="E",0,3))</f>
        <v>108016</v>
      </c>
      <c r="W129" s="186" cm="1">
        <f t="array" aca="1" ref="W129" ca="1">ROUND(IF($Q129="Y",VLOOKUP($P129, INDIRECT($Q$2),W$6,0)*INDIRECT($P$1),VLOOKUP($P129, INDIRECT($Q$2),W$6,0)),IF($E129="E",0,3))</f>
        <v>112336</v>
      </c>
      <c r="X129" s="186" cm="1">
        <f t="array" aca="1" ref="X129" ca="1">ROUND(IF($Q129="Y",VLOOKUP($P129, INDIRECT($Q$2),X$6,0)*INDIRECT($P$1),VLOOKUP($P129, INDIRECT($Q$2),X$6,0)),IF($E129="E",0,3))</f>
        <v>116832</v>
      </c>
      <c r="Y129" s="186" cm="1">
        <f t="array" aca="1" ref="Y129" ca="1">ROUND(IF($Q129="Y",VLOOKUP($P129, INDIRECT($Q$2),Y$6,0)*INDIRECT($P$1),VLOOKUP($P129, INDIRECT($Q$2),Y$6,0)),IF($E129="E",0,3))</f>
        <v>0</v>
      </c>
      <c r="Z129" s="186" cm="1">
        <f t="array" aca="1" ref="Z129" ca="1">ROUND(IF($Q129="Y",VLOOKUP($P129, INDIRECT($Q$2),Z$6,0)*INDIRECT($P$1),VLOOKUP($P129, INDIRECT($Q$2),Z$6,0)),IF($E129="E",0,3))</f>
        <v>0</v>
      </c>
      <c r="AA129" s="186"/>
      <c r="AB129" s="282" t="str">
        <f t="shared" si="19"/>
        <v>52904C</v>
      </c>
      <c r="AC129" s="130" t="str">
        <f t="shared" si="22"/>
        <v>Manager Financial Operations and Business Analysis</v>
      </c>
      <c r="AD129" s="284" t="str">
        <f t="shared" si="23"/>
        <v>10</v>
      </c>
      <c r="AE129" s="282">
        <f t="shared" ca="1" si="25"/>
        <v>48.013999999999996</v>
      </c>
      <c r="AF129" s="282">
        <f t="shared" ca="1" si="25"/>
        <v>49.934999999999995</v>
      </c>
      <c r="AG129" s="282">
        <f t="shared" ca="1" si="25"/>
        <v>51.930999999999997</v>
      </c>
      <c r="AH129" s="282">
        <f t="shared" ca="1" si="25"/>
        <v>54.007999999999996</v>
      </c>
      <c r="AI129" s="282">
        <f t="shared" ca="1" si="25"/>
        <v>56.169999999999995</v>
      </c>
      <c r="AJ129" s="282" t="str">
        <f t="shared" ca="1" si="25"/>
        <v/>
      </c>
      <c r="AK129" s="282" t="str">
        <f t="shared" ca="1" si="25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24"/>
        <v>105497</v>
      </c>
      <c r="H130" s="74">
        <f t="shared" ca="1" si="24"/>
        <v>109714</v>
      </c>
      <c r="I130" s="74">
        <f t="shared" ca="1" si="24"/>
        <v>114105</v>
      </c>
      <c r="J130" s="74">
        <f t="shared" ca="1" si="24"/>
        <v>118668</v>
      </c>
      <c r="K130" s="74">
        <f t="shared" ca="1" si="24"/>
        <v>123415</v>
      </c>
      <c r="L130" s="74">
        <f t="shared" ca="1" si="24"/>
        <v>0</v>
      </c>
      <c r="M130" s="74">
        <f t="shared" ca="1" si="24"/>
        <v>0</v>
      </c>
      <c r="N130" s="72"/>
      <c r="P130" s="187" t="str">
        <f t="shared" si="18"/>
        <v>59222C</v>
      </c>
      <c r="Q130" s="191" t="s">
        <v>600</v>
      </c>
      <c r="R130" s="188" t="str">
        <f t="shared" si="21"/>
        <v>Manager Financial Services</v>
      </c>
      <c r="S130" s="189" t="str">
        <f t="shared" si="20"/>
        <v>104</v>
      </c>
      <c r="T130" s="186" cm="1">
        <f t="array" aca="1" ref="T130" ca="1">ROUND(IF($Q130="Y",VLOOKUP($P130, INDIRECT($Q$2),T$6,0)*INDIRECT($P$1),VLOOKUP($P130, INDIRECT($Q$2),T$6,0)),IF($E130="E",0,3))</f>
        <v>105497</v>
      </c>
      <c r="U130" s="186" cm="1">
        <f t="array" aca="1" ref="U130" ca="1">ROUND(IF($Q130="Y",VLOOKUP($P130, INDIRECT($Q$2),U$6,0)*INDIRECT($P$1),VLOOKUP($P130, INDIRECT($Q$2),U$6,0)),IF($E130="E",0,3))</f>
        <v>109714</v>
      </c>
      <c r="V130" s="186" cm="1">
        <f t="array" aca="1" ref="V130" ca="1">ROUND(IF($Q130="Y",VLOOKUP($P130, INDIRECT($Q$2),V$6,0)*INDIRECT($P$1),VLOOKUP($P130, INDIRECT($Q$2),V$6,0)),IF($E130="E",0,3))</f>
        <v>114105</v>
      </c>
      <c r="W130" s="186" cm="1">
        <f t="array" aca="1" ref="W130" ca="1">ROUND(IF($Q130="Y",VLOOKUP($P130, INDIRECT($Q$2),W$6,0)*INDIRECT($P$1),VLOOKUP($P130, INDIRECT($Q$2),W$6,0)),IF($E130="E",0,3))</f>
        <v>118668</v>
      </c>
      <c r="X130" s="186" cm="1">
        <f t="array" aca="1" ref="X130" ca="1">ROUND(IF($Q130="Y",VLOOKUP($P130, INDIRECT($Q$2),X$6,0)*INDIRECT($P$1),VLOOKUP($P130, INDIRECT($Q$2),X$6,0)),IF($E130="E",0,3))</f>
        <v>123415</v>
      </c>
      <c r="Y130" s="186" cm="1">
        <f t="array" aca="1" ref="Y130" ca="1">ROUND(IF($Q130="Y",VLOOKUP($P130, INDIRECT($Q$2),Y$6,0)*INDIRECT($P$1),VLOOKUP($P130, INDIRECT($Q$2),Y$6,0)),IF($E130="E",0,3))</f>
        <v>0</v>
      </c>
      <c r="Z130" s="186" cm="1">
        <f t="array" aca="1" ref="Z130" ca="1">ROUND(IF($Q130="Y",VLOOKUP($P130, INDIRECT($Q$2),Z$6,0)*INDIRECT($P$1),VLOOKUP($P130, INDIRECT($Q$2),Z$6,0)),IF($E130="E",0,3))</f>
        <v>0</v>
      </c>
      <c r="AA130" s="186"/>
      <c r="AB130" s="282" t="str">
        <f t="shared" si="19"/>
        <v>59222C</v>
      </c>
      <c r="AC130" s="130" t="str">
        <f t="shared" si="22"/>
        <v>Manager Financial Services</v>
      </c>
      <c r="AD130" s="284" t="str">
        <f t="shared" si="23"/>
        <v>104</v>
      </c>
      <c r="AE130" s="282">
        <f t="shared" ca="1" si="25"/>
        <v>50.72</v>
      </c>
      <c r="AF130" s="282">
        <f t="shared" ca="1" si="25"/>
        <v>52.747999999999998</v>
      </c>
      <c r="AG130" s="282">
        <f t="shared" ca="1" si="25"/>
        <v>54.858999999999995</v>
      </c>
      <c r="AH130" s="282">
        <f t="shared" ca="1" si="25"/>
        <v>57.052</v>
      </c>
      <c r="AI130" s="282">
        <f t="shared" ca="1" si="25"/>
        <v>59.335000000000001</v>
      </c>
      <c r="AJ130" s="282" t="str">
        <f t="shared" ca="1" si="25"/>
        <v/>
      </c>
      <c r="AK130" s="282" t="str">
        <f t="shared" ca="1" si="25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24"/>
        <v>105497</v>
      </c>
      <c r="H131" s="74">
        <f t="shared" ca="1" si="24"/>
        <v>109713</v>
      </c>
      <c r="I131" s="74">
        <f t="shared" ca="1" si="24"/>
        <v>114105</v>
      </c>
      <c r="J131" s="74">
        <f t="shared" ca="1" si="24"/>
        <v>118668</v>
      </c>
      <c r="K131" s="74">
        <f t="shared" ca="1" si="24"/>
        <v>123415</v>
      </c>
      <c r="L131" s="74">
        <f t="shared" ca="1" si="24"/>
        <v>0</v>
      </c>
      <c r="M131" s="74">
        <f t="shared" ca="1" si="24"/>
        <v>0</v>
      </c>
      <c r="N131" s="72"/>
      <c r="P131" s="187" t="str">
        <f t="shared" si="18"/>
        <v>02657C</v>
      </c>
      <c r="Q131" s="191" t="s">
        <v>600</v>
      </c>
      <c r="R131" s="188" t="str">
        <f t="shared" si="21"/>
        <v>Manager Grants &amp; Community Engagement</v>
      </c>
      <c r="S131" s="189" t="str">
        <f t="shared" si="20"/>
        <v>103</v>
      </c>
      <c r="T131" s="186" cm="1">
        <f t="array" aca="1" ref="T131" ca="1">ROUND(IF($Q131="Y",VLOOKUP($P131, INDIRECT($Q$2),T$6,0)*INDIRECT($P$1),VLOOKUP($P131, INDIRECT($Q$2),T$6,0)),IF($E131="E",0,3))</f>
        <v>105497</v>
      </c>
      <c r="U131" s="186" cm="1">
        <f t="array" aca="1" ref="U131" ca="1">ROUND(IF($Q131="Y",VLOOKUP($P131, INDIRECT($Q$2),U$6,0)*INDIRECT($P$1),VLOOKUP($P131, INDIRECT($Q$2),U$6,0)),IF($E131="E",0,3))</f>
        <v>109713</v>
      </c>
      <c r="V131" s="186" cm="1">
        <f t="array" aca="1" ref="V131" ca="1">ROUND(IF($Q131="Y",VLOOKUP($P131, INDIRECT($Q$2),V$6,0)*INDIRECT($P$1),VLOOKUP($P131, INDIRECT($Q$2),V$6,0)),IF($E131="E",0,3))</f>
        <v>114105</v>
      </c>
      <c r="W131" s="186" cm="1">
        <f t="array" aca="1" ref="W131" ca="1">ROUND(IF($Q131="Y",VLOOKUP($P131, INDIRECT($Q$2),W$6,0)*INDIRECT($P$1),VLOOKUP($P131, INDIRECT($Q$2),W$6,0)),IF($E131="E",0,3))</f>
        <v>118668</v>
      </c>
      <c r="X131" s="186" cm="1">
        <f t="array" aca="1" ref="X131" ca="1">ROUND(IF($Q131="Y",VLOOKUP($P131, INDIRECT($Q$2),X$6,0)*INDIRECT($P$1),VLOOKUP($P131, INDIRECT($Q$2),X$6,0)),IF($E131="E",0,3))</f>
        <v>123415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"/>
        <v>02657C</v>
      </c>
      <c r="AC131" s="130" t="str">
        <f t="shared" si="22"/>
        <v>Manager Grants &amp; Community Engagement</v>
      </c>
      <c r="AD131" s="284" t="str">
        <f t="shared" si="23"/>
        <v>103</v>
      </c>
      <c r="AE131" s="282">
        <f t="shared" ca="1" si="25"/>
        <v>50.72</v>
      </c>
      <c r="AF131" s="282">
        <f t="shared" ca="1" si="25"/>
        <v>52.747</v>
      </c>
      <c r="AG131" s="282">
        <f t="shared" ca="1" si="25"/>
        <v>54.858999999999995</v>
      </c>
      <c r="AH131" s="282">
        <f t="shared" ca="1" si="25"/>
        <v>57.052</v>
      </c>
      <c r="AI131" s="282">
        <f t="shared" ca="1" si="25"/>
        <v>59.335000000000001</v>
      </c>
      <c r="AJ131" s="282" t="str">
        <f t="shared" ca="1" si="25"/>
        <v/>
      </c>
      <c r="AK131" s="282" t="str">
        <f t="shared" ca="1" si="25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24"/>
        <v>105497</v>
      </c>
      <c r="H132" s="74">
        <f t="shared" ca="1" si="24"/>
        <v>109714</v>
      </c>
      <c r="I132" s="74">
        <f t="shared" ca="1" si="24"/>
        <v>114105</v>
      </c>
      <c r="J132" s="74">
        <f t="shared" ca="1" si="24"/>
        <v>118668</v>
      </c>
      <c r="K132" s="74">
        <f t="shared" ca="1" si="24"/>
        <v>123415</v>
      </c>
      <c r="L132" s="74">
        <f t="shared" ca="1" si="24"/>
        <v>0</v>
      </c>
      <c r="M132" s="74">
        <f t="shared" ca="1" si="24"/>
        <v>0</v>
      </c>
      <c r="N132" s="72"/>
      <c r="P132" s="187" t="str">
        <f t="shared" si="18"/>
        <v>06739C</v>
      </c>
      <c r="Q132" s="191" t="s">
        <v>600</v>
      </c>
      <c r="R132" s="188" t="str">
        <f t="shared" si="21"/>
        <v>Manager Health Administration</v>
      </c>
      <c r="S132" s="189" t="str">
        <f t="shared" si="20"/>
        <v>104</v>
      </c>
      <c r="T132" s="186" cm="1">
        <f t="array" aca="1" ref="T132" ca="1">ROUND(IF($Q132="Y",VLOOKUP($P132, INDIRECT($Q$2),T$6,0)*INDIRECT($P$1),VLOOKUP($P132, INDIRECT($Q$2),T$6,0)),IF($E132="E",0,3))</f>
        <v>105497</v>
      </c>
      <c r="U132" s="186" cm="1">
        <f t="array" aca="1" ref="U132" ca="1">ROUND(IF($Q132="Y",VLOOKUP($P132, INDIRECT($Q$2),U$6,0)*INDIRECT($P$1),VLOOKUP($P132, INDIRECT($Q$2),U$6,0)),IF($E132="E",0,3))</f>
        <v>109714</v>
      </c>
      <c r="V132" s="186" cm="1">
        <f t="array" aca="1" ref="V132" ca="1">ROUND(IF($Q132="Y",VLOOKUP($P132, INDIRECT($Q$2),V$6,0)*INDIRECT($P$1),VLOOKUP($P132, INDIRECT($Q$2),V$6,0)),IF($E132="E",0,3))</f>
        <v>114105</v>
      </c>
      <c r="W132" s="186" cm="1">
        <f t="array" aca="1" ref="W132" ca="1">ROUND(IF($Q132="Y",VLOOKUP($P132, INDIRECT($Q$2),W$6,0)*INDIRECT($P$1),VLOOKUP($P132, INDIRECT($Q$2),W$6,0)),IF($E132="E",0,3))</f>
        <v>118668</v>
      </c>
      <c r="X132" s="186" cm="1">
        <f t="array" aca="1" ref="X132" ca="1">ROUND(IF($Q132="Y",VLOOKUP($P132, INDIRECT($Q$2),X$6,0)*INDIRECT($P$1),VLOOKUP($P132, INDIRECT($Q$2),X$6,0)),IF($E132="E",0,3))</f>
        <v>123415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"/>
        <v>06739C</v>
      </c>
      <c r="AC132" s="130" t="str">
        <f t="shared" si="22"/>
        <v>Manager Health Administration</v>
      </c>
      <c r="AD132" s="284" t="str">
        <f t="shared" si="23"/>
        <v>104</v>
      </c>
      <c r="AE132" s="282">
        <f t="shared" ca="1" si="25"/>
        <v>50.72</v>
      </c>
      <c r="AF132" s="282">
        <f t="shared" ca="1" si="25"/>
        <v>52.747999999999998</v>
      </c>
      <c r="AG132" s="282">
        <f t="shared" ca="1" si="25"/>
        <v>54.858999999999995</v>
      </c>
      <c r="AH132" s="282">
        <f t="shared" ca="1" si="25"/>
        <v>57.052</v>
      </c>
      <c r="AI132" s="282">
        <f t="shared" ca="1" si="25"/>
        <v>59.335000000000001</v>
      </c>
      <c r="AJ132" s="282" t="str">
        <f t="shared" ca="1" si="25"/>
        <v/>
      </c>
      <c r="AK132" s="282" t="str">
        <f t="shared" ca="1" si="25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24"/>
        <v>95950</v>
      </c>
      <c r="H133" s="74">
        <f t="shared" ca="1" si="24"/>
        <v>101002</v>
      </c>
      <c r="I133" s="74">
        <f t="shared" ca="1" si="24"/>
        <v>106315</v>
      </c>
      <c r="J133" s="74">
        <f t="shared" ca="1" si="24"/>
        <v>113545</v>
      </c>
      <c r="K133" s="74">
        <f t="shared" ca="1" si="24"/>
        <v>116726</v>
      </c>
      <c r="L133" s="74">
        <f t="shared" ca="1" si="24"/>
        <v>119996</v>
      </c>
      <c r="M133" s="74">
        <f t="shared" ca="1" si="24"/>
        <v>123415</v>
      </c>
      <c r="N133" s="72"/>
      <c r="P133" s="187" t="str">
        <f t="shared" si="18"/>
        <v>06743C</v>
      </c>
      <c r="Q133" s="191" t="s">
        <v>600</v>
      </c>
      <c r="R133" s="188" t="str">
        <f t="shared" si="21"/>
        <v>Manager Healthy Living Program</v>
      </c>
      <c r="S133" s="189" t="str">
        <f t="shared" si="20"/>
        <v>41C</v>
      </c>
      <c r="T133" s="186" cm="1">
        <f t="array" aca="1" ref="T133" ca="1">ROUND(IF($Q133="Y",VLOOKUP($P133, INDIRECT($Q$2),T$6,0)*INDIRECT($P$1),VLOOKUP($P133, INDIRECT($Q$2),T$6,0)),IF($E133="E",0,3))</f>
        <v>95950</v>
      </c>
      <c r="U133" s="186" cm="1">
        <f t="array" aca="1" ref="U133" ca="1">ROUND(IF($Q133="Y",VLOOKUP($P133, INDIRECT($Q$2),U$6,0)*INDIRECT($P$1),VLOOKUP($P133, INDIRECT($Q$2),U$6,0)),IF($E133="E",0,3))</f>
        <v>101002</v>
      </c>
      <c r="V133" s="186" cm="1">
        <f t="array" aca="1" ref="V133" ca="1">ROUND(IF($Q133="Y",VLOOKUP($P133, INDIRECT($Q$2),V$6,0)*INDIRECT($P$1),VLOOKUP($P133, INDIRECT($Q$2),V$6,0)),IF($E133="E",0,3))</f>
        <v>106315</v>
      </c>
      <c r="W133" s="186" cm="1">
        <f t="array" aca="1" ref="W133" ca="1">ROUND(IF($Q133="Y",VLOOKUP($P133, INDIRECT($Q$2),W$6,0)*INDIRECT($P$1),VLOOKUP($P133, INDIRECT($Q$2),W$6,0)),IF($E133="E",0,3))</f>
        <v>113545</v>
      </c>
      <c r="X133" s="186" cm="1">
        <f t="array" aca="1" ref="X133" ca="1">ROUND(IF($Q133="Y",VLOOKUP($P133, INDIRECT($Q$2),X$6,0)*INDIRECT($P$1),VLOOKUP($P133, INDIRECT($Q$2),X$6,0)),IF($E133="E",0,3))</f>
        <v>116726</v>
      </c>
      <c r="Y133" s="186" cm="1">
        <f t="array" aca="1" ref="Y133" ca="1">ROUND(IF($Q133="Y",VLOOKUP($P133, INDIRECT($Q$2),Y$6,0)*INDIRECT($P$1),VLOOKUP($P133, INDIRECT($Q$2),Y$6,0)),IF($E133="E",0,3))</f>
        <v>119996</v>
      </c>
      <c r="Z133" s="186" cm="1">
        <f t="array" aca="1" ref="Z133" ca="1">ROUND(IF($Q133="Y",VLOOKUP($P133, INDIRECT($Q$2),Z$6,0)*INDIRECT($P$1),VLOOKUP($P133, INDIRECT($Q$2),Z$6,0)),IF($E133="E",0,3))</f>
        <v>123415</v>
      </c>
      <c r="AA133" s="186"/>
      <c r="AB133" s="282" t="str">
        <f t="shared" si="19"/>
        <v>06743C</v>
      </c>
      <c r="AC133" s="130" t="str">
        <f t="shared" si="22"/>
        <v>Manager Healthy Living Program</v>
      </c>
      <c r="AD133" s="284" t="str">
        <f t="shared" si="23"/>
        <v>41C</v>
      </c>
      <c r="AE133" s="282">
        <f t="shared" ca="1" si="25"/>
        <v>46.129999999999995</v>
      </c>
      <c r="AF133" s="282">
        <f t="shared" ca="1" si="25"/>
        <v>48.558999999999997</v>
      </c>
      <c r="AG133" s="282">
        <f t="shared" ca="1" si="25"/>
        <v>51.113</v>
      </c>
      <c r="AH133" s="282">
        <f t="shared" ca="1" si="25"/>
        <v>54.588999999999999</v>
      </c>
      <c r="AI133" s="282">
        <f t="shared" ca="1" si="25"/>
        <v>56.119</v>
      </c>
      <c r="AJ133" s="282">
        <f t="shared" ca="1" si="25"/>
        <v>57.690999999999995</v>
      </c>
      <c r="AK133" s="282">
        <f t="shared" ca="1" si="25"/>
        <v>59.335000000000001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ca="1" si="24"/>
        <v>88597</v>
      </c>
      <c r="H134" s="74">
        <f t="shared" ca="1" si="24"/>
        <v>93007</v>
      </c>
      <c r="I134" s="74">
        <f t="shared" ca="1" si="24"/>
        <v>97670</v>
      </c>
      <c r="J134" s="74">
        <f t="shared" ca="1" si="24"/>
        <v>103985</v>
      </c>
      <c r="K134" s="74">
        <f t="shared" ca="1" si="24"/>
        <v>106894</v>
      </c>
      <c r="L134" s="74">
        <f t="shared" ca="1" si="24"/>
        <v>109891</v>
      </c>
      <c r="M134" s="74">
        <f t="shared" ca="1" si="24"/>
        <v>113023</v>
      </c>
      <c r="N134" s="72"/>
      <c r="P134" s="187" t="str">
        <f t="shared" si="18"/>
        <v>06744C</v>
      </c>
      <c r="Q134" s="191" t="s">
        <v>600</v>
      </c>
      <c r="R134" s="188" t="str">
        <f t="shared" si="21"/>
        <v>Manager Healthy Start</v>
      </c>
      <c r="S134" s="189" t="str">
        <f t="shared" si="20"/>
        <v>34M</v>
      </c>
      <c r="T134" s="186" cm="1">
        <f t="array" aca="1" ref="T134" ca="1">ROUND(IF($Q134="Y",VLOOKUP($P134, INDIRECT($Q$2),T$6,0)*INDIRECT($P$1),VLOOKUP($P134, INDIRECT($Q$2),T$6,0)),IF($E134="E",0,3))</f>
        <v>88597</v>
      </c>
      <c r="U134" s="186" cm="1">
        <f t="array" aca="1" ref="U134" ca="1">ROUND(IF($Q134="Y",VLOOKUP($P134, INDIRECT($Q$2),U$6,0)*INDIRECT($P$1),VLOOKUP($P134, INDIRECT($Q$2),U$6,0)),IF($E134="E",0,3))</f>
        <v>93007</v>
      </c>
      <c r="V134" s="186" cm="1">
        <f t="array" aca="1" ref="V134" ca="1">ROUND(IF($Q134="Y",VLOOKUP($P134, INDIRECT($Q$2),V$6,0)*INDIRECT($P$1),VLOOKUP($P134, INDIRECT($Q$2),V$6,0)),IF($E134="E",0,3))</f>
        <v>97670</v>
      </c>
      <c r="W134" s="186" cm="1">
        <f t="array" aca="1" ref="W134" ca="1">ROUND(IF($Q134="Y",VLOOKUP($P134, INDIRECT($Q$2),W$6,0)*INDIRECT($P$1),VLOOKUP($P134, INDIRECT($Q$2),W$6,0)),IF($E134="E",0,3))</f>
        <v>103985</v>
      </c>
      <c r="X134" s="186" cm="1">
        <f t="array" aca="1" ref="X134" ca="1">ROUND(IF($Q134="Y",VLOOKUP($P134, INDIRECT($Q$2),X$6,0)*INDIRECT($P$1),VLOOKUP($P134, INDIRECT($Q$2),X$6,0)),IF($E134="E",0,3))</f>
        <v>106894</v>
      </c>
      <c r="Y134" s="186" cm="1">
        <f t="array" aca="1" ref="Y134" ca="1">ROUND(IF($Q134="Y",VLOOKUP($P134, INDIRECT($Q$2),Y$6,0)*INDIRECT($P$1),VLOOKUP($P134, INDIRECT($Q$2),Y$6,0)),IF($E134="E",0,3))</f>
        <v>109891</v>
      </c>
      <c r="Z134" s="186" cm="1">
        <f t="array" aca="1" ref="Z134" ca="1">ROUND(IF($Q134="Y",VLOOKUP($P134, INDIRECT($Q$2),Z$6,0)*INDIRECT($P$1),VLOOKUP($P134, INDIRECT($Q$2),Z$6,0)),IF($E134="E",0,3))</f>
        <v>113023</v>
      </c>
      <c r="AA134" s="186"/>
      <c r="AB134" s="282" t="str">
        <f t="shared" si="19"/>
        <v>06744C</v>
      </c>
      <c r="AC134" s="130" t="str">
        <f t="shared" si="22"/>
        <v>Manager Healthy Start</v>
      </c>
      <c r="AD134" s="284" t="str">
        <f t="shared" si="23"/>
        <v>34M</v>
      </c>
      <c r="AE134" s="282">
        <f t="shared" ca="1" si="25"/>
        <v>42.594999999999999</v>
      </c>
      <c r="AF134" s="282">
        <f t="shared" ca="1" si="25"/>
        <v>44.714999999999996</v>
      </c>
      <c r="AG134" s="282">
        <f t="shared" ca="1" si="25"/>
        <v>46.957000000000001</v>
      </c>
      <c r="AH134" s="282">
        <f t="shared" ca="1" si="25"/>
        <v>49.992999999999995</v>
      </c>
      <c r="AI134" s="282">
        <f t="shared" ca="1" si="25"/>
        <v>51.391999999999996</v>
      </c>
      <c r="AJ134" s="282">
        <f t="shared" ca="1" si="25"/>
        <v>52.832999999999998</v>
      </c>
      <c r="AK134" s="282">
        <f t="shared" ca="1" si="25"/>
        <v>54.338000000000001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24"/>
        <v>118725</v>
      </c>
      <c r="H135" s="74">
        <f t="shared" ca="1" si="24"/>
        <v>123472</v>
      </c>
      <c r="I135" s="74">
        <f t="shared" ca="1" si="24"/>
        <v>128412</v>
      </c>
      <c r="J135" s="74">
        <f t="shared" ca="1" si="24"/>
        <v>133548</v>
      </c>
      <c r="K135" s="74">
        <f t="shared" ca="1" si="24"/>
        <v>138891</v>
      </c>
      <c r="L135" s="74">
        <f t="shared" ca="1" si="24"/>
        <v>0</v>
      </c>
      <c r="M135" s="74">
        <f t="shared" ca="1" si="24"/>
        <v>0</v>
      </c>
      <c r="N135" s="72"/>
      <c r="P135" s="187" t="str">
        <f t="shared" si="18"/>
        <v>52600C</v>
      </c>
      <c r="Q135" s="186" t="s">
        <v>600</v>
      </c>
      <c r="R135" s="188" t="str">
        <f t="shared" si="21"/>
        <v>Manager Housing Development</v>
      </c>
      <c r="S135" s="189" t="str">
        <f t="shared" si="20"/>
        <v>63</v>
      </c>
      <c r="T135" s="186" cm="1">
        <f t="array" aca="1" ref="T135" ca="1">ROUND(IF($Q135="Y",VLOOKUP($P135, INDIRECT($Q$2),T$6,0)*INDIRECT($P$1),VLOOKUP($P135, INDIRECT($Q$2),T$6,0)),IF($E135="E",0,3))</f>
        <v>118725</v>
      </c>
      <c r="U135" s="186" cm="1">
        <f t="array" aca="1" ref="U135" ca="1">ROUND(IF($Q135="Y",VLOOKUP($P135, INDIRECT($Q$2),U$6,0)*INDIRECT($P$1),VLOOKUP($P135, INDIRECT($Q$2),U$6,0)),IF($E135="E",0,3))</f>
        <v>123472</v>
      </c>
      <c r="V135" s="186" cm="1">
        <f t="array" aca="1" ref="V135" ca="1">ROUND(IF($Q135="Y",VLOOKUP($P135, INDIRECT($Q$2),V$6,0)*INDIRECT($P$1),VLOOKUP($P135, INDIRECT($Q$2),V$6,0)),IF($E135="E",0,3))</f>
        <v>128412</v>
      </c>
      <c r="W135" s="186" cm="1">
        <f t="array" aca="1" ref="W135" ca="1">ROUND(IF($Q135="Y",VLOOKUP($P135, INDIRECT($Q$2),W$6,0)*INDIRECT($P$1),VLOOKUP($P135, INDIRECT($Q$2),W$6,0)),IF($E135="E",0,3))</f>
        <v>133548</v>
      </c>
      <c r="X135" s="186" cm="1">
        <f t="array" aca="1" ref="X135" ca="1">ROUND(IF($Q135="Y",VLOOKUP($P135, INDIRECT($Q$2),X$6,0)*INDIRECT($P$1),VLOOKUP($P135, INDIRECT($Q$2),X$6,0)),IF($E135="E",0,3))</f>
        <v>138891</v>
      </c>
      <c r="Y135" s="186" cm="1">
        <f t="array" aca="1" ref="Y135" ca="1">ROUND(IF($Q135="Y",VLOOKUP($P135, INDIRECT($Q$2),Y$6,0)*INDIRECT($P$1),VLOOKUP($P135, INDIRECT($Q$2),Y$6,0)),IF($E135="E",0,3))</f>
        <v>0</v>
      </c>
      <c r="Z135" s="186" cm="1">
        <f t="array" aca="1" ref="Z135" ca="1">ROUND(IF($Q135="Y",VLOOKUP($P135, INDIRECT($Q$2),Z$6,0)*INDIRECT($P$1),VLOOKUP($P135, INDIRECT($Q$2),Z$6,0)),IF($E135="E",0,3))</f>
        <v>0</v>
      </c>
      <c r="AA135" s="186"/>
      <c r="AB135" s="282" t="str">
        <f t="shared" si="19"/>
        <v>52600C</v>
      </c>
      <c r="AC135" s="130" t="str">
        <f t="shared" si="22"/>
        <v>Manager Housing Development</v>
      </c>
      <c r="AD135" s="284" t="str">
        <f t="shared" si="23"/>
        <v>63</v>
      </c>
      <c r="AE135" s="282">
        <f t="shared" ca="1" si="25"/>
        <v>57.08</v>
      </c>
      <c r="AF135" s="282">
        <f t="shared" ca="1" si="25"/>
        <v>59.361999999999995</v>
      </c>
      <c r="AG135" s="282">
        <f t="shared" ca="1" si="25"/>
        <v>61.736999999999995</v>
      </c>
      <c r="AH135" s="282">
        <f t="shared" ca="1" si="25"/>
        <v>64.206000000000003</v>
      </c>
      <c r="AI135" s="282">
        <f t="shared" ca="1" si="25"/>
        <v>66.775000000000006</v>
      </c>
      <c r="AJ135" s="282" t="str">
        <f t="shared" ca="1" si="25"/>
        <v/>
      </c>
      <c r="AK135" s="282" t="str">
        <f t="shared" ca="1" si="25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ref="G136:M167" ca="1" si="26">IF(E136="E",ROUND(T136,0),ROUND(T136,3))</f>
        <v>115313</v>
      </c>
      <c r="H136" s="74">
        <f t="shared" ca="1" si="26"/>
        <v>119931</v>
      </c>
      <c r="I136" s="74">
        <f t="shared" ca="1" si="26"/>
        <v>124733</v>
      </c>
      <c r="J136" s="74">
        <f t="shared" ca="1" si="26"/>
        <v>129726</v>
      </c>
      <c r="K136" s="74">
        <f t="shared" ca="1" si="26"/>
        <v>134922</v>
      </c>
      <c r="L136" s="74">
        <f t="shared" ca="1" si="26"/>
        <v>0</v>
      </c>
      <c r="M136" s="74">
        <f t="shared" ca="1" si="26"/>
        <v>0</v>
      </c>
      <c r="N136" s="72"/>
      <c r="P136" s="187" t="str">
        <f t="shared" si="18"/>
        <v>06795C</v>
      </c>
      <c r="Q136" s="191" t="s">
        <v>600</v>
      </c>
      <c r="R136" s="188" t="str">
        <f t="shared" si="21"/>
        <v xml:space="preserve">Manager Internal Audit </v>
      </c>
      <c r="S136" s="189" t="str">
        <f t="shared" si="20"/>
        <v>045</v>
      </c>
      <c r="T136" s="186" cm="1">
        <f t="array" aca="1" ref="T136" ca="1">ROUND(IF($Q136="Y",VLOOKUP($P136, INDIRECT($Q$2),T$6,0)*INDIRECT($P$1),VLOOKUP($P136, INDIRECT($Q$2),T$6,0)),IF($E136="E",0,3))</f>
        <v>115313</v>
      </c>
      <c r="U136" s="186" cm="1">
        <f t="array" aca="1" ref="U136" ca="1">ROUND(IF($Q136="Y",VLOOKUP($P136, INDIRECT($Q$2),U$6,0)*INDIRECT($P$1),VLOOKUP($P136, INDIRECT($Q$2),U$6,0)),IF($E136="E",0,3))</f>
        <v>119931</v>
      </c>
      <c r="V136" s="186" cm="1">
        <f t="array" aca="1" ref="V136" ca="1">ROUND(IF($Q136="Y",VLOOKUP($P136, INDIRECT($Q$2),V$6,0)*INDIRECT($P$1),VLOOKUP($P136, INDIRECT($Q$2),V$6,0)),IF($E136="E",0,3))</f>
        <v>124733</v>
      </c>
      <c r="W136" s="186" cm="1">
        <f t="array" aca="1" ref="W136" ca="1">ROUND(IF($Q136="Y",VLOOKUP($P136, INDIRECT($Q$2),W$6,0)*INDIRECT($P$1),VLOOKUP($P136, INDIRECT($Q$2),W$6,0)),IF($E136="E",0,3))</f>
        <v>129726</v>
      </c>
      <c r="X136" s="186" cm="1">
        <f t="array" aca="1" ref="X136" ca="1">ROUND(IF($Q136="Y",VLOOKUP($P136, INDIRECT($Q$2),X$6,0)*INDIRECT($P$1),VLOOKUP($P136, INDIRECT($Q$2),X$6,0)),IF($E136="E",0,3))</f>
        <v>134922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"/>
        <v>06795C</v>
      </c>
      <c r="AC136" s="130" t="str">
        <f t="shared" si="22"/>
        <v xml:space="preserve">Manager Internal Audit </v>
      </c>
      <c r="AD136" s="284" t="str">
        <f t="shared" si="23"/>
        <v>045</v>
      </c>
      <c r="AE136" s="282">
        <f t="shared" ref="AE136:AK167" ca="1" si="27">IF(T136=0,"",IF($E136="E",ROUNDUP(T136/2080,3),T136))</f>
        <v>55.439</v>
      </c>
      <c r="AF136" s="282">
        <f t="shared" ca="1" si="27"/>
        <v>57.66</v>
      </c>
      <c r="AG136" s="282">
        <f t="shared" ca="1" si="27"/>
        <v>59.967999999999996</v>
      </c>
      <c r="AH136" s="282">
        <f t="shared" ca="1" si="27"/>
        <v>62.369</v>
      </c>
      <c r="AI136" s="282">
        <f t="shared" ca="1" si="27"/>
        <v>64.867000000000004</v>
      </c>
      <c r="AJ136" s="282" t="str">
        <f t="shared" ca="1" si="27"/>
        <v/>
      </c>
      <c r="AK136" s="282" t="str">
        <f t="shared" ca="1" si="27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26"/>
        <v>88597</v>
      </c>
      <c r="H137" s="74">
        <f t="shared" ca="1" si="26"/>
        <v>93007</v>
      </c>
      <c r="I137" s="74">
        <f t="shared" ca="1" si="26"/>
        <v>97670</v>
      </c>
      <c r="J137" s="74">
        <f t="shared" ca="1" si="26"/>
        <v>103985</v>
      </c>
      <c r="K137" s="74">
        <f t="shared" ca="1" si="26"/>
        <v>106894</v>
      </c>
      <c r="L137" s="74">
        <f t="shared" ca="1" si="26"/>
        <v>109891</v>
      </c>
      <c r="M137" s="74">
        <f t="shared" ca="1" si="26"/>
        <v>113023</v>
      </c>
      <c r="N137" s="72"/>
      <c r="P137" s="187" t="str">
        <f t="shared" ref="P137:P200" si="28">A137</f>
        <v>01680C</v>
      </c>
      <c r="Q137" s="191" t="s">
        <v>600</v>
      </c>
      <c r="R137" s="188" t="str">
        <f t="shared" si="21"/>
        <v>Manager Legislative Support Services</v>
      </c>
      <c r="S137" s="189" t="str">
        <f t="shared" si="20"/>
        <v>34M</v>
      </c>
      <c r="T137" s="186" cm="1">
        <f t="array" aca="1" ref="T137" ca="1">ROUND(IF($Q137="Y",VLOOKUP($P137, INDIRECT($Q$2),T$6,0)*INDIRECT($P$1),VLOOKUP($P137, INDIRECT($Q$2),T$6,0)),IF($E137="E",0,3))</f>
        <v>88597</v>
      </c>
      <c r="U137" s="186" cm="1">
        <f t="array" aca="1" ref="U137" ca="1">ROUND(IF($Q137="Y",VLOOKUP($P137, INDIRECT($Q$2),U$6,0)*INDIRECT($P$1),VLOOKUP($P137, INDIRECT($Q$2),U$6,0)),IF($E137="E",0,3))</f>
        <v>93007</v>
      </c>
      <c r="V137" s="186" cm="1">
        <f t="array" aca="1" ref="V137" ca="1">ROUND(IF($Q137="Y",VLOOKUP($P137, INDIRECT($Q$2),V$6,0)*INDIRECT($P$1),VLOOKUP($P137, INDIRECT($Q$2),V$6,0)),IF($E137="E",0,3))</f>
        <v>97670</v>
      </c>
      <c r="W137" s="186" cm="1">
        <f t="array" aca="1" ref="W137" ca="1">ROUND(IF($Q137="Y",VLOOKUP($P137, INDIRECT($Q$2),W$6,0)*INDIRECT($P$1),VLOOKUP($P137, INDIRECT($Q$2),W$6,0)),IF($E137="E",0,3))</f>
        <v>103985</v>
      </c>
      <c r="X137" s="186" cm="1">
        <f t="array" aca="1" ref="X137" ca="1">ROUND(IF($Q137="Y",VLOOKUP($P137, INDIRECT($Q$2),X$6,0)*INDIRECT($P$1),VLOOKUP($P137, INDIRECT($Q$2),X$6,0)),IF($E137="E",0,3))</f>
        <v>106894</v>
      </c>
      <c r="Y137" s="186" cm="1">
        <f t="array" aca="1" ref="Y137" ca="1">ROUND(IF($Q137="Y",VLOOKUP($P137, INDIRECT($Q$2),Y$6,0)*INDIRECT($P$1),VLOOKUP($P137, INDIRECT($Q$2),Y$6,0)),IF($E137="E",0,3))</f>
        <v>109891</v>
      </c>
      <c r="Z137" s="186" cm="1">
        <f t="array" aca="1" ref="Z137" ca="1">ROUND(IF($Q137="Y",VLOOKUP($P137, INDIRECT($Q$2),Z$6,0)*INDIRECT($P$1),VLOOKUP($P137, INDIRECT($Q$2),Z$6,0)),IF($E137="E",0,3))</f>
        <v>113023</v>
      </c>
      <c r="AA137" s="186"/>
      <c r="AB137" s="282" t="str">
        <f t="shared" si="19"/>
        <v>01680C</v>
      </c>
      <c r="AC137" s="130" t="str">
        <f t="shared" si="22"/>
        <v>Manager Legislative Support Services</v>
      </c>
      <c r="AD137" s="284" t="str">
        <f t="shared" si="23"/>
        <v>34M</v>
      </c>
      <c r="AE137" s="282">
        <f t="shared" ca="1" si="27"/>
        <v>42.594999999999999</v>
      </c>
      <c r="AF137" s="282">
        <f t="shared" ca="1" si="27"/>
        <v>44.714999999999996</v>
      </c>
      <c r="AG137" s="282">
        <f t="shared" ca="1" si="27"/>
        <v>46.957000000000001</v>
      </c>
      <c r="AH137" s="282">
        <f t="shared" ca="1" si="27"/>
        <v>49.992999999999995</v>
      </c>
      <c r="AI137" s="282">
        <f t="shared" ca="1" si="27"/>
        <v>51.391999999999996</v>
      </c>
      <c r="AJ137" s="282">
        <f t="shared" ca="1" si="27"/>
        <v>52.832999999999998</v>
      </c>
      <c r="AK137" s="282">
        <f t="shared" ca="1" si="27"/>
        <v>54.338000000000001</v>
      </c>
    </row>
    <row r="138" spans="1:37" x14ac:dyDescent="0.3">
      <c r="A138" s="75" t="s">
        <v>1028</v>
      </c>
      <c r="B138" s="75">
        <v>11</v>
      </c>
      <c r="C138" s="70" t="s">
        <v>1029</v>
      </c>
      <c r="D138" s="75">
        <v>531</v>
      </c>
      <c r="E138" s="75" t="s">
        <v>17</v>
      </c>
      <c r="F138" s="73" t="s">
        <v>1030</v>
      </c>
      <c r="G138" s="74">
        <f t="shared" ca="1" si="26"/>
        <v>106503</v>
      </c>
      <c r="H138" s="74">
        <f t="shared" ca="1" si="26"/>
        <v>110767</v>
      </c>
      <c r="I138" s="74">
        <f t="shared" ca="1" si="26"/>
        <v>115203</v>
      </c>
      <c r="J138" s="74">
        <f t="shared" ca="1" si="26"/>
        <v>119816</v>
      </c>
      <c r="K138" s="74">
        <f t="shared" ca="1" si="26"/>
        <v>124614</v>
      </c>
      <c r="L138" s="74">
        <f t="shared" ca="1" si="26"/>
        <v>0</v>
      </c>
      <c r="M138" s="74">
        <f t="shared" ca="1" si="26"/>
        <v>0</v>
      </c>
      <c r="N138" s="72"/>
      <c r="P138" s="187" t="str">
        <f t="shared" si="28"/>
        <v>53078C</v>
      </c>
      <c r="Q138" s="191" t="s">
        <v>600</v>
      </c>
      <c r="R138" s="188" t="str">
        <f t="shared" si="21"/>
        <v>Manager MPD Early Intervention Systems</v>
      </c>
      <c r="S138" s="189" t="str">
        <f t="shared" si="20"/>
        <v>145</v>
      </c>
      <c r="T138" s="186" cm="1">
        <f t="array" aca="1" ref="T138" ca="1">ROUND(IF($Q138="Y",VLOOKUP($P138, INDIRECT($Q$2),T$6,0)*INDIRECT($P$1),VLOOKUP($P138, INDIRECT($Q$2),T$6,0)),IF($E138="E",0,3))</f>
        <v>106503</v>
      </c>
      <c r="U138" s="186" cm="1">
        <f t="array" aca="1" ref="U138" ca="1">ROUND(IF($Q138="Y",VLOOKUP($P138, INDIRECT($Q$2),U$6,0)*INDIRECT($P$1),VLOOKUP($P138, INDIRECT($Q$2),U$6,0)),IF($E138="E",0,3))</f>
        <v>110767</v>
      </c>
      <c r="V138" s="186" cm="1">
        <f t="array" aca="1" ref="V138" ca="1">ROUND(IF($Q138="Y",VLOOKUP($P138, INDIRECT($Q$2),V$6,0)*INDIRECT($P$1),VLOOKUP($P138, INDIRECT($Q$2),V$6,0)),IF($E138="E",0,3))</f>
        <v>115203</v>
      </c>
      <c r="W138" s="186" cm="1">
        <f t="array" aca="1" ref="W138" ca="1">ROUND(IF($Q138="Y",VLOOKUP($P138, INDIRECT($Q$2),W$6,0)*INDIRECT($P$1),VLOOKUP($P138, INDIRECT($Q$2),W$6,0)),IF($E138="E",0,3))</f>
        <v>119816</v>
      </c>
      <c r="X138" s="186" cm="1">
        <f t="array" aca="1" ref="X138" ca="1">ROUND(IF($Q138="Y",VLOOKUP($P138, INDIRECT($Q$2),X$6,0)*INDIRECT($P$1),VLOOKUP($P138, INDIRECT($Q$2),X$6,0)),IF($E138="E",0,3))</f>
        <v>124614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"/>
        <v>53078C</v>
      </c>
      <c r="AC138" s="130" t="str">
        <f t="shared" si="22"/>
        <v>Manager MPD Early Intervention Systems</v>
      </c>
      <c r="AD138" s="284" t="str">
        <f t="shared" si="23"/>
        <v>145</v>
      </c>
      <c r="AE138" s="282">
        <f t="shared" ca="1" si="27"/>
        <v>51.204000000000001</v>
      </c>
      <c r="AF138" s="282">
        <f t="shared" ca="1" si="27"/>
        <v>53.253999999999998</v>
      </c>
      <c r="AG138" s="282">
        <f t="shared" ca="1" si="27"/>
        <v>55.387</v>
      </c>
      <c r="AH138" s="282">
        <f t="shared" ca="1" si="27"/>
        <v>57.603999999999999</v>
      </c>
      <c r="AI138" s="282">
        <f t="shared" ca="1" si="27"/>
        <v>59.910999999999994</v>
      </c>
      <c r="AJ138" s="282" t="str">
        <f t="shared" ca="1" si="27"/>
        <v/>
      </c>
      <c r="AK138" s="282" t="str">
        <f t="shared" ca="1" si="27"/>
        <v/>
      </c>
    </row>
    <row r="139" spans="1:37" x14ac:dyDescent="0.3">
      <c r="A139" s="75" t="s">
        <v>137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388</v>
      </c>
      <c r="G139" s="74">
        <f t="shared" ca="1" si="26"/>
        <v>95950</v>
      </c>
      <c r="H139" s="74">
        <f t="shared" ca="1" si="26"/>
        <v>101002</v>
      </c>
      <c r="I139" s="74">
        <f t="shared" ca="1" si="26"/>
        <v>106315</v>
      </c>
      <c r="J139" s="74">
        <f t="shared" ca="1" si="26"/>
        <v>113545</v>
      </c>
      <c r="K139" s="74">
        <f t="shared" ca="1" si="26"/>
        <v>116726</v>
      </c>
      <c r="L139" s="74">
        <f t="shared" ca="1" si="26"/>
        <v>119996</v>
      </c>
      <c r="M139" s="74">
        <f t="shared" ca="1" si="26"/>
        <v>123415</v>
      </c>
      <c r="N139" s="72"/>
      <c r="P139" s="187" t="str">
        <f t="shared" si="28"/>
        <v>06825C</v>
      </c>
      <c r="Q139" s="191" t="s">
        <v>600</v>
      </c>
      <c r="R139" s="188" t="str">
        <f t="shared" si="21"/>
        <v>Manager MPD Intellectual Property</v>
      </c>
      <c r="S139" s="189" t="str">
        <f t="shared" si="20"/>
        <v>41C</v>
      </c>
      <c r="T139" s="186" cm="1">
        <f t="array" aca="1" ref="T139" ca="1">ROUND(IF($Q139="Y",VLOOKUP($P139, INDIRECT($Q$2),T$6,0)*INDIRECT($P$1),VLOOKUP($P139, INDIRECT($Q$2),T$6,0)),IF($E139="E",0,3))</f>
        <v>95950</v>
      </c>
      <c r="U139" s="186" cm="1">
        <f t="array" aca="1" ref="U139" ca="1">ROUND(IF($Q139="Y",VLOOKUP($P139, INDIRECT($Q$2),U$6,0)*INDIRECT($P$1),VLOOKUP($P139, INDIRECT($Q$2),U$6,0)),IF($E139="E",0,3))</f>
        <v>101002</v>
      </c>
      <c r="V139" s="186" cm="1">
        <f t="array" aca="1" ref="V139" ca="1">ROUND(IF($Q139="Y",VLOOKUP($P139, INDIRECT($Q$2),V$6,0)*INDIRECT($P$1),VLOOKUP($P139, INDIRECT($Q$2),V$6,0)),IF($E139="E",0,3))</f>
        <v>106315</v>
      </c>
      <c r="W139" s="186" cm="1">
        <f t="array" aca="1" ref="W139" ca="1">ROUND(IF($Q139="Y",VLOOKUP($P139, INDIRECT($Q$2),W$6,0)*INDIRECT($P$1),VLOOKUP($P139, INDIRECT($Q$2),W$6,0)),IF($E139="E",0,3))</f>
        <v>113545</v>
      </c>
      <c r="X139" s="186" cm="1">
        <f t="array" aca="1" ref="X139" ca="1">ROUND(IF($Q139="Y",VLOOKUP($P139, INDIRECT($Q$2),X$6,0)*INDIRECT($P$1),VLOOKUP($P139, INDIRECT($Q$2),X$6,0)),IF($E139="E",0,3))</f>
        <v>116726</v>
      </c>
      <c r="Y139" s="186" cm="1">
        <f t="array" aca="1" ref="Y139" ca="1">ROUND(IF($Q139="Y",VLOOKUP($P139, INDIRECT($Q$2),Y$6,0)*INDIRECT($P$1),VLOOKUP($P139, INDIRECT($Q$2),Y$6,0)),IF($E139="E",0,3))</f>
        <v>119996</v>
      </c>
      <c r="Z139" s="186" cm="1">
        <f t="array" aca="1" ref="Z139" ca="1">ROUND(IF($Q139="Y",VLOOKUP($P139, INDIRECT($Q$2),Z$6,0)*INDIRECT($P$1),VLOOKUP($P139, INDIRECT($Q$2),Z$6,0)),IF($E139="E",0,3))</f>
        <v>123415</v>
      </c>
      <c r="AA139" s="186"/>
      <c r="AB139" s="282" t="str">
        <f t="shared" ref="AB139:AB203" si="29">A139</f>
        <v>06825C</v>
      </c>
      <c r="AC139" s="130" t="str">
        <f t="shared" si="22"/>
        <v>Manager MPD Intellectual Property</v>
      </c>
      <c r="AD139" s="284" t="str">
        <f t="shared" si="23"/>
        <v>41C</v>
      </c>
      <c r="AE139" s="282">
        <f t="shared" ca="1" si="27"/>
        <v>46.129999999999995</v>
      </c>
      <c r="AF139" s="282">
        <f t="shared" ca="1" si="27"/>
        <v>48.558999999999997</v>
      </c>
      <c r="AG139" s="282">
        <f t="shared" ca="1" si="27"/>
        <v>51.113</v>
      </c>
      <c r="AH139" s="282">
        <f t="shared" ca="1" si="27"/>
        <v>54.588999999999999</v>
      </c>
      <c r="AI139" s="282">
        <f t="shared" ca="1" si="27"/>
        <v>56.119</v>
      </c>
      <c r="AJ139" s="282">
        <f t="shared" ca="1" si="27"/>
        <v>57.690999999999995</v>
      </c>
      <c r="AK139" s="282">
        <f t="shared" ca="1" si="27"/>
        <v>59.335000000000001</v>
      </c>
    </row>
    <row r="140" spans="1:37" x14ac:dyDescent="0.3">
      <c r="A140" s="75" t="s">
        <v>166</v>
      </c>
      <c r="B140" s="75">
        <v>13</v>
      </c>
      <c r="C140" s="70" t="s">
        <v>76</v>
      </c>
      <c r="D140" s="75">
        <v>588</v>
      </c>
      <c r="E140" s="75" t="s">
        <v>17</v>
      </c>
      <c r="F140" s="73" t="s">
        <v>389</v>
      </c>
      <c r="G140" s="74">
        <f t="shared" ca="1" si="26"/>
        <v>118725</v>
      </c>
      <c r="H140" s="74">
        <f t="shared" ca="1" si="26"/>
        <v>123472</v>
      </c>
      <c r="I140" s="74">
        <f t="shared" ca="1" si="26"/>
        <v>128412</v>
      </c>
      <c r="J140" s="74">
        <f t="shared" ca="1" si="26"/>
        <v>133548</v>
      </c>
      <c r="K140" s="74">
        <f t="shared" ca="1" si="26"/>
        <v>138891</v>
      </c>
      <c r="L140" s="74">
        <f t="shared" ca="1" si="26"/>
        <v>0</v>
      </c>
      <c r="M140" s="74">
        <f t="shared" ca="1" si="26"/>
        <v>0</v>
      </c>
      <c r="N140" s="72"/>
      <c r="P140" s="187" t="str">
        <f t="shared" si="28"/>
        <v>06830C</v>
      </c>
      <c r="Q140" s="191" t="s">
        <v>600</v>
      </c>
      <c r="R140" s="188" t="str">
        <f t="shared" si="21"/>
        <v>Manager MPLS Development Review</v>
      </c>
      <c r="S140" s="189" t="str">
        <f t="shared" si="20"/>
        <v>63</v>
      </c>
      <c r="T140" s="186" cm="1">
        <f t="array" aca="1" ref="T140" ca="1">ROUND(IF($Q140="Y",VLOOKUP($P140, INDIRECT($Q$2),T$6,0)*INDIRECT($P$1),VLOOKUP($P140, INDIRECT($Q$2),T$6,0)),IF($E140="E",0,3))</f>
        <v>118725</v>
      </c>
      <c r="U140" s="186" cm="1">
        <f t="array" aca="1" ref="U140" ca="1">ROUND(IF($Q140="Y",VLOOKUP($P140, INDIRECT($Q$2),U$6,0)*INDIRECT($P$1),VLOOKUP($P140, INDIRECT($Q$2),U$6,0)),IF($E140="E",0,3))</f>
        <v>123472</v>
      </c>
      <c r="V140" s="186" cm="1">
        <f t="array" aca="1" ref="V140" ca="1">ROUND(IF($Q140="Y",VLOOKUP($P140, INDIRECT($Q$2),V$6,0)*INDIRECT($P$1),VLOOKUP($P140, INDIRECT($Q$2),V$6,0)),IF($E140="E",0,3))</f>
        <v>128412</v>
      </c>
      <c r="W140" s="186" cm="1">
        <f t="array" aca="1" ref="W140" ca="1">ROUND(IF($Q140="Y",VLOOKUP($P140, INDIRECT($Q$2),W$6,0)*INDIRECT($P$1),VLOOKUP($P140, INDIRECT($Q$2),W$6,0)),IF($E140="E",0,3))</f>
        <v>133548</v>
      </c>
      <c r="X140" s="186" cm="1">
        <f t="array" aca="1" ref="X140" ca="1">ROUND(IF($Q140="Y",VLOOKUP($P140, INDIRECT($Q$2),X$6,0)*INDIRECT($P$1),VLOOKUP($P140, INDIRECT($Q$2),X$6,0)),IF($E140="E",0,3))</f>
        <v>138891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29"/>
        <v>06830C</v>
      </c>
      <c r="AC140" s="130" t="str">
        <f t="shared" si="22"/>
        <v>Manager MPLS Development Review</v>
      </c>
      <c r="AD140" s="284" t="str">
        <f t="shared" si="23"/>
        <v>63</v>
      </c>
      <c r="AE140" s="282">
        <f t="shared" ca="1" si="27"/>
        <v>57.08</v>
      </c>
      <c r="AF140" s="282">
        <f t="shared" ca="1" si="27"/>
        <v>59.361999999999995</v>
      </c>
      <c r="AG140" s="282">
        <f t="shared" ca="1" si="27"/>
        <v>61.736999999999995</v>
      </c>
      <c r="AH140" s="282">
        <f t="shared" ca="1" si="27"/>
        <v>64.206000000000003</v>
      </c>
      <c r="AI140" s="282">
        <f t="shared" ca="1" si="27"/>
        <v>66.775000000000006</v>
      </c>
      <c r="AJ140" s="282" t="str">
        <f t="shared" ca="1" si="27"/>
        <v/>
      </c>
      <c r="AK140" s="282" t="str">
        <f t="shared" ca="1" si="27"/>
        <v/>
      </c>
    </row>
    <row r="141" spans="1:37" x14ac:dyDescent="0.3">
      <c r="A141" s="75" t="s">
        <v>157</v>
      </c>
      <c r="B141" s="75">
        <v>10</v>
      </c>
      <c r="C141" s="70" t="s">
        <v>70</v>
      </c>
      <c r="D141" s="75">
        <v>473</v>
      </c>
      <c r="E141" s="75" t="s">
        <v>17</v>
      </c>
      <c r="F141" s="73" t="s">
        <v>974</v>
      </c>
      <c r="G141" s="74">
        <f t="shared" ca="1" si="26"/>
        <v>88597</v>
      </c>
      <c r="H141" s="74">
        <f t="shared" ca="1" si="26"/>
        <v>93007</v>
      </c>
      <c r="I141" s="74">
        <f t="shared" ca="1" si="26"/>
        <v>97670</v>
      </c>
      <c r="J141" s="74">
        <f t="shared" ca="1" si="26"/>
        <v>103985</v>
      </c>
      <c r="K141" s="74">
        <f t="shared" ca="1" si="26"/>
        <v>106894</v>
      </c>
      <c r="L141" s="74">
        <f t="shared" ca="1" si="26"/>
        <v>109891</v>
      </c>
      <c r="M141" s="74">
        <f t="shared" ca="1" si="26"/>
        <v>113023</v>
      </c>
      <c r="N141" s="72"/>
      <c r="P141" s="187" t="str">
        <f t="shared" si="28"/>
        <v>07022C</v>
      </c>
      <c r="Q141" s="186" t="s">
        <v>600</v>
      </c>
      <c r="R141" s="188" t="str">
        <f t="shared" si="21"/>
        <v>Manager Multimedia Services</v>
      </c>
      <c r="S141" s="189" t="str">
        <f t="shared" ref="S141:S204" si="30">C141</f>
        <v>34M</v>
      </c>
      <c r="T141" s="186" cm="1">
        <f t="array" aca="1" ref="T141" ca="1">ROUND(IF($Q141="Y",VLOOKUP($P141, INDIRECT($Q$2),T$6,0)*INDIRECT($P$1),VLOOKUP($P141, INDIRECT($Q$2),T$6,0)),IF($E141="E",0,3))</f>
        <v>88597</v>
      </c>
      <c r="U141" s="186" cm="1">
        <f t="array" aca="1" ref="U141" ca="1">ROUND(IF($Q141="Y",VLOOKUP($P141, INDIRECT($Q$2),U$6,0)*INDIRECT($P$1),VLOOKUP($P141, INDIRECT($Q$2),U$6,0)),IF($E141="E",0,3))</f>
        <v>93007</v>
      </c>
      <c r="V141" s="186" cm="1">
        <f t="array" aca="1" ref="V141" ca="1">ROUND(IF($Q141="Y",VLOOKUP($P141, INDIRECT($Q$2),V$6,0)*INDIRECT($P$1),VLOOKUP($P141, INDIRECT($Q$2),V$6,0)),IF($E141="E",0,3))</f>
        <v>97670</v>
      </c>
      <c r="W141" s="186" cm="1">
        <f t="array" aca="1" ref="W141" ca="1">ROUND(IF($Q141="Y",VLOOKUP($P141, INDIRECT($Q$2),W$6,0)*INDIRECT($P$1),VLOOKUP($P141, INDIRECT($Q$2),W$6,0)),IF($E141="E",0,3))</f>
        <v>103985</v>
      </c>
      <c r="X141" s="186" cm="1">
        <f t="array" aca="1" ref="X141" ca="1">ROUND(IF($Q141="Y",VLOOKUP($P141, INDIRECT($Q$2),X$6,0)*INDIRECT($P$1),VLOOKUP($P141, INDIRECT($Q$2),X$6,0)),IF($E141="E",0,3))</f>
        <v>106894</v>
      </c>
      <c r="Y141" s="186" cm="1">
        <f t="array" aca="1" ref="Y141" ca="1">ROUND(IF($Q141="Y",VLOOKUP($P141, INDIRECT($Q$2),Y$6,0)*INDIRECT($P$1),VLOOKUP($P141, INDIRECT($Q$2),Y$6,0)),IF($E141="E",0,3))</f>
        <v>109891</v>
      </c>
      <c r="Z141" s="186" cm="1">
        <f t="array" aca="1" ref="Z141" ca="1">ROUND(IF($Q141="Y",VLOOKUP($P141, INDIRECT($Q$2),Z$6,0)*INDIRECT($P$1),VLOOKUP($P141, INDIRECT($Q$2),Z$6,0)),IF($E141="E",0,3))</f>
        <v>113023</v>
      </c>
      <c r="AA141" s="186"/>
      <c r="AB141" s="282" t="str">
        <f t="shared" si="29"/>
        <v>07022C</v>
      </c>
      <c r="AC141" s="130" t="str">
        <f t="shared" si="22"/>
        <v>Manager Multimedia Services</v>
      </c>
      <c r="AD141" s="284" t="str">
        <f t="shared" si="23"/>
        <v>34M</v>
      </c>
      <c r="AE141" s="282">
        <f t="shared" ca="1" si="27"/>
        <v>42.594999999999999</v>
      </c>
      <c r="AF141" s="282">
        <f t="shared" ca="1" si="27"/>
        <v>44.714999999999996</v>
      </c>
      <c r="AG141" s="282">
        <f t="shared" ca="1" si="27"/>
        <v>46.957000000000001</v>
      </c>
      <c r="AH141" s="282">
        <f t="shared" ca="1" si="27"/>
        <v>49.992999999999995</v>
      </c>
      <c r="AI141" s="282">
        <f t="shared" ca="1" si="27"/>
        <v>51.391999999999996</v>
      </c>
      <c r="AJ141" s="282">
        <f t="shared" ca="1" si="27"/>
        <v>52.832999999999998</v>
      </c>
      <c r="AK141" s="282">
        <f t="shared" ca="1" si="27"/>
        <v>54.338000000000001</v>
      </c>
    </row>
    <row r="142" spans="1:37" x14ac:dyDescent="0.3">
      <c r="A142" s="75" t="s">
        <v>139</v>
      </c>
      <c r="B142" s="75">
        <v>10</v>
      </c>
      <c r="C142" s="70" t="s">
        <v>18</v>
      </c>
      <c r="D142" s="75">
        <v>490</v>
      </c>
      <c r="E142" s="75" t="s">
        <v>17</v>
      </c>
      <c r="F142" s="73" t="s">
        <v>140</v>
      </c>
      <c r="G142" s="74">
        <f t="shared" ca="1" si="26"/>
        <v>92160</v>
      </c>
      <c r="H142" s="74">
        <f t="shared" ca="1" si="26"/>
        <v>97009</v>
      </c>
      <c r="I142" s="74">
        <f t="shared" ca="1" si="26"/>
        <v>102114</v>
      </c>
      <c r="J142" s="74">
        <f t="shared" ca="1" si="26"/>
        <v>107490</v>
      </c>
      <c r="K142" s="74">
        <f t="shared" ca="1" si="26"/>
        <v>110496</v>
      </c>
      <c r="L142" s="74">
        <f t="shared" ca="1" si="26"/>
        <v>113594</v>
      </c>
      <c r="M142" s="74">
        <f t="shared" ca="1" si="26"/>
        <v>116832</v>
      </c>
      <c r="N142" s="72"/>
      <c r="P142" s="187" t="str">
        <f t="shared" si="28"/>
        <v>06839C</v>
      </c>
      <c r="Q142" s="191" t="s">
        <v>600</v>
      </c>
      <c r="R142" s="188" t="str">
        <f t="shared" si="21"/>
        <v>Manager Neighborhood Support</v>
      </c>
      <c r="S142" s="189" t="str">
        <f t="shared" si="30"/>
        <v>83</v>
      </c>
      <c r="T142" s="186" cm="1">
        <f t="array" aca="1" ref="T142" ca="1">ROUND(IF($Q142="Y",VLOOKUP($P142, INDIRECT($Q$2),T$6,0)*INDIRECT($P$1),VLOOKUP($P142, INDIRECT($Q$2),T$6,0)),IF($E142="E",0,3))</f>
        <v>92160</v>
      </c>
      <c r="U142" s="186" cm="1">
        <f t="array" aca="1" ref="U142" ca="1">ROUND(IF($Q142="Y",VLOOKUP($P142, INDIRECT($Q$2),U$6,0)*INDIRECT($P$1),VLOOKUP($P142, INDIRECT($Q$2),U$6,0)),IF($E142="E",0,3))</f>
        <v>97009</v>
      </c>
      <c r="V142" s="186" cm="1">
        <f t="array" aca="1" ref="V142" ca="1">ROUND(IF($Q142="Y",VLOOKUP($P142, INDIRECT($Q$2),V$6,0)*INDIRECT($P$1),VLOOKUP($P142, INDIRECT($Q$2),V$6,0)),IF($E142="E",0,3))</f>
        <v>102114</v>
      </c>
      <c r="W142" s="186" cm="1">
        <f t="array" aca="1" ref="W142" ca="1">ROUND(IF($Q142="Y",VLOOKUP($P142, INDIRECT($Q$2),W$6,0)*INDIRECT($P$1),VLOOKUP($P142, INDIRECT($Q$2),W$6,0)),IF($E142="E",0,3))</f>
        <v>107490</v>
      </c>
      <c r="X142" s="186" cm="1">
        <f t="array" aca="1" ref="X142" ca="1">ROUND(IF($Q142="Y",VLOOKUP($P142, INDIRECT($Q$2),X$6,0)*INDIRECT($P$1),VLOOKUP($P142, INDIRECT($Q$2),X$6,0)),IF($E142="E",0,3))</f>
        <v>110496</v>
      </c>
      <c r="Y142" s="186" cm="1">
        <f t="array" aca="1" ref="Y142" ca="1">ROUND(IF($Q142="Y",VLOOKUP($P142, INDIRECT($Q$2),Y$6,0)*INDIRECT($P$1),VLOOKUP($P142, INDIRECT($Q$2),Y$6,0)),IF($E142="E",0,3))</f>
        <v>113594</v>
      </c>
      <c r="Z142" s="186" cm="1">
        <f t="array" aca="1" ref="Z142" ca="1">ROUND(IF($Q142="Y",VLOOKUP($P142, INDIRECT($Q$2),Z$6,0)*INDIRECT($P$1),VLOOKUP($P142, INDIRECT($Q$2),Z$6,0)),IF($E142="E",0,3))</f>
        <v>116832</v>
      </c>
      <c r="AA142" s="186"/>
      <c r="AB142" s="282" t="str">
        <f t="shared" si="29"/>
        <v>06839C</v>
      </c>
      <c r="AC142" s="130" t="str">
        <f t="shared" si="22"/>
        <v>Manager Neighborhood Support</v>
      </c>
      <c r="AD142" s="284" t="str">
        <f t="shared" si="23"/>
        <v>83</v>
      </c>
      <c r="AE142" s="282">
        <f t="shared" ca="1" si="27"/>
        <v>44.308</v>
      </c>
      <c r="AF142" s="282">
        <f t="shared" ca="1" si="27"/>
        <v>46.638999999999996</v>
      </c>
      <c r="AG142" s="282">
        <f t="shared" ca="1" si="27"/>
        <v>49.094000000000001</v>
      </c>
      <c r="AH142" s="282">
        <f t="shared" ca="1" si="27"/>
        <v>51.677999999999997</v>
      </c>
      <c r="AI142" s="282">
        <f t="shared" ca="1" si="27"/>
        <v>53.123999999999995</v>
      </c>
      <c r="AJ142" s="282">
        <f t="shared" ca="1" si="27"/>
        <v>54.613</v>
      </c>
      <c r="AK142" s="282">
        <f t="shared" ca="1" si="27"/>
        <v>56.169999999999995</v>
      </c>
    </row>
    <row r="143" spans="1:37" x14ac:dyDescent="0.3">
      <c r="A143" s="75" t="s">
        <v>167</v>
      </c>
      <c r="B143" s="75">
        <v>11</v>
      </c>
      <c r="C143" s="70" t="s">
        <v>65</v>
      </c>
      <c r="D143" s="75">
        <v>505</v>
      </c>
      <c r="E143" s="75" t="s">
        <v>17</v>
      </c>
      <c r="F143" s="73" t="s">
        <v>391</v>
      </c>
      <c r="G143" s="74">
        <f t="shared" ca="1" si="26"/>
        <v>95950</v>
      </c>
      <c r="H143" s="74">
        <f t="shared" ca="1" si="26"/>
        <v>101002</v>
      </c>
      <c r="I143" s="74">
        <f t="shared" ca="1" si="26"/>
        <v>106315</v>
      </c>
      <c r="J143" s="74">
        <f t="shared" ca="1" si="26"/>
        <v>113545</v>
      </c>
      <c r="K143" s="74">
        <f t="shared" ca="1" si="26"/>
        <v>116726</v>
      </c>
      <c r="L143" s="74">
        <f t="shared" ca="1" si="26"/>
        <v>119996</v>
      </c>
      <c r="M143" s="74">
        <f t="shared" ca="1" si="26"/>
        <v>123415</v>
      </c>
      <c r="N143" s="72"/>
      <c r="P143" s="187" t="str">
        <f t="shared" si="28"/>
        <v>52620C</v>
      </c>
      <c r="Q143" s="191" t="s">
        <v>600</v>
      </c>
      <c r="R143" s="188" t="str">
        <f t="shared" si="21"/>
        <v>Manager NRP &amp; Citizen Participation</v>
      </c>
      <c r="S143" s="189" t="str">
        <f t="shared" si="30"/>
        <v>41C</v>
      </c>
      <c r="T143" s="186" cm="1">
        <f t="array" aca="1" ref="T143" ca="1">ROUND(IF($Q143="Y",VLOOKUP($P143, INDIRECT($Q$2),T$6,0)*INDIRECT($P$1),VLOOKUP($P143, INDIRECT($Q$2),T$6,0)),IF($E143="E",0,3))</f>
        <v>95950</v>
      </c>
      <c r="U143" s="186" cm="1">
        <f t="array" aca="1" ref="U143" ca="1">ROUND(IF($Q143="Y",VLOOKUP($P143, INDIRECT($Q$2),U$6,0)*INDIRECT($P$1),VLOOKUP($P143, INDIRECT($Q$2),U$6,0)),IF($E143="E",0,3))</f>
        <v>101002</v>
      </c>
      <c r="V143" s="186" cm="1">
        <f t="array" aca="1" ref="V143" ca="1">ROUND(IF($Q143="Y",VLOOKUP($P143, INDIRECT($Q$2),V$6,0)*INDIRECT($P$1),VLOOKUP($P143, INDIRECT($Q$2),V$6,0)),IF($E143="E",0,3))</f>
        <v>106315</v>
      </c>
      <c r="W143" s="186" cm="1">
        <f t="array" aca="1" ref="W143" ca="1">ROUND(IF($Q143="Y",VLOOKUP($P143, INDIRECT($Q$2),W$6,0)*INDIRECT($P$1),VLOOKUP($P143, INDIRECT($Q$2),W$6,0)),IF($E143="E",0,3))</f>
        <v>113545</v>
      </c>
      <c r="X143" s="186" cm="1">
        <f t="array" aca="1" ref="X143" ca="1">ROUND(IF($Q143="Y",VLOOKUP($P143, INDIRECT($Q$2),X$6,0)*INDIRECT($P$1),VLOOKUP($P143, INDIRECT($Q$2),X$6,0)),IF($E143="E",0,3))</f>
        <v>116726</v>
      </c>
      <c r="Y143" s="186" cm="1">
        <f t="array" aca="1" ref="Y143" ca="1">ROUND(IF($Q143="Y",VLOOKUP($P143, INDIRECT($Q$2),Y$6,0)*INDIRECT($P$1),VLOOKUP($P143, INDIRECT($Q$2),Y$6,0)),IF($E143="E",0,3))</f>
        <v>119996</v>
      </c>
      <c r="Z143" s="186" cm="1">
        <f t="array" aca="1" ref="Z143" ca="1">ROUND(IF($Q143="Y",VLOOKUP($P143, INDIRECT($Q$2),Z$6,0)*INDIRECT($P$1),VLOOKUP($P143, INDIRECT($Q$2),Z$6,0)),IF($E143="E",0,3))</f>
        <v>123415</v>
      </c>
      <c r="AA143" s="186"/>
      <c r="AB143" s="282" t="str">
        <f t="shared" si="29"/>
        <v>52620C</v>
      </c>
      <c r="AC143" s="130" t="str">
        <f t="shared" si="22"/>
        <v>Manager NRP &amp; Citizen Participation</v>
      </c>
      <c r="AD143" s="284" t="str">
        <f t="shared" si="23"/>
        <v>41C</v>
      </c>
      <c r="AE143" s="282">
        <f t="shared" ca="1" si="27"/>
        <v>46.129999999999995</v>
      </c>
      <c r="AF143" s="282">
        <f t="shared" ca="1" si="27"/>
        <v>48.558999999999997</v>
      </c>
      <c r="AG143" s="282">
        <f t="shared" ca="1" si="27"/>
        <v>51.113</v>
      </c>
      <c r="AH143" s="282">
        <f t="shared" ca="1" si="27"/>
        <v>54.588999999999999</v>
      </c>
      <c r="AI143" s="282">
        <f t="shared" ca="1" si="27"/>
        <v>56.119</v>
      </c>
      <c r="AJ143" s="282">
        <f t="shared" ca="1" si="27"/>
        <v>57.690999999999995</v>
      </c>
      <c r="AK143" s="282">
        <f t="shared" ca="1" si="27"/>
        <v>59.335000000000001</v>
      </c>
    </row>
    <row r="144" spans="1:37" x14ac:dyDescent="0.3">
      <c r="A144" s="75" t="s">
        <v>141</v>
      </c>
      <c r="B144" s="75">
        <v>10</v>
      </c>
      <c r="C144" s="70" t="s">
        <v>162</v>
      </c>
      <c r="D144" s="75">
        <v>493</v>
      </c>
      <c r="E144" s="75" t="s">
        <v>17</v>
      </c>
      <c r="F144" s="73" t="s">
        <v>392</v>
      </c>
      <c r="G144" s="74">
        <f t="shared" ca="1" si="26"/>
        <v>99868</v>
      </c>
      <c r="H144" s="74">
        <f t="shared" ca="1" si="26"/>
        <v>103863</v>
      </c>
      <c r="I144" s="74">
        <f t="shared" ca="1" si="26"/>
        <v>108016</v>
      </c>
      <c r="J144" s="74">
        <f t="shared" ca="1" si="26"/>
        <v>112336</v>
      </c>
      <c r="K144" s="74">
        <f t="shared" ca="1" si="26"/>
        <v>116832</v>
      </c>
      <c r="L144" s="74">
        <f t="shared" ca="1" si="26"/>
        <v>0</v>
      </c>
      <c r="M144" s="74">
        <f t="shared" ca="1" si="26"/>
        <v>0</v>
      </c>
      <c r="N144" s="72"/>
      <c r="P144" s="187" t="str">
        <f t="shared" si="28"/>
        <v>06856C</v>
      </c>
      <c r="Q144" s="191" t="s">
        <v>600</v>
      </c>
      <c r="R144" s="188" t="str">
        <f t="shared" si="21"/>
        <v>Manager Payroll</v>
      </c>
      <c r="S144" s="189" t="str">
        <f t="shared" si="30"/>
        <v>10</v>
      </c>
      <c r="T144" s="186" cm="1">
        <f t="array" aca="1" ref="T144" ca="1">ROUND(IF($Q144="Y",VLOOKUP($P144, INDIRECT($Q$2),T$6,0)*INDIRECT($P$1),VLOOKUP($P144, INDIRECT($Q$2),T$6,0)),IF($E144="E",0,3))</f>
        <v>99868</v>
      </c>
      <c r="U144" s="186" cm="1">
        <f t="array" aca="1" ref="U144" ca="1">ROUND(IF($Q144="Y",VLOOKUP($P144, INDIRECT($Q$2),U$6,0)*INDIRECT($P$1),VLOOKUP($P144, INDIRECT($Q$2),U$6,0)),IF($E144="E",0,3))</f>
        <v>103863</v>
      </c>
      <c r="V144" s="186" cm="1">
        <f t="array" aca="1" ref="V144" ca="1">ROUND(IF($Q144="Y",VLOOKUP($P144, INDIRECT($Q$2),V$6,0)*INDIRECT($P$1),VLOOKUP($P144, INDIRECT($Q$2),V$6,0)),IF($E144="E",0,3))</f>
        <v>108016</v>
      </c>
      <c r="W144" s="186" cm="1">
        <f t="array" aca="1" ref="W144" ca="1">ROUND(IF($Q144="Y",VLOOKUP($P144, INDIRECT($Q$2),W$6,0)*INDIRECT($P$1),VLOOKUP($P144, INDIRECT($Q$2),W$6,0)),IF($E144="E",0,3))</f>
        <v>112336</v>
      </c>
      <c r="X144" s="186" cm="1">
        <f t="array" aca="1" ref="X144" ca="1">ROUND(IF($Q144="Y",VLOOKUP($P144, INDIRECT($Q$2),X$6,0)*INDIRECT($P$1),VLOOKUP($P144, INDIRECT($Q$2),X$6,0)),IF($E144="E",0,3))</f>
        <v>116832</v>
      </c>
      <c r="Y144" s="186" cm="1">
        <f t="array" aca="1" ref="Y144" ca="1">ROUND(IF($Q144="Y",VLOOKUP($P144, INDIRECT($Q$2),Y$6,0)*INDIRECT($P$1),VLOOKUP($P144, INDIRECT($Q$2),Y$6,0)),IF($E144="E",0,3))</f>
        <v>0</v>
      </c>
      <c r="Z144" s="186" cm="1">
        <f t="array" aca="1" ref="Z144" ca="1">ROUND(IF($Q144="Y",VLOOKUP($P144, INDIRECT($Q$2),Z$6,0)*INDIRECT($P$1),VLOOKUP($P144, INDIRECT($Q$2),Z$6,0)),IF($E144="E",0,3))</f>
        <v>0</v>
      </c>
      <c r="AA144" s="186"/>
      <c r="AB144" s="282" t="str">
        <f t="shared" si="29"/>
        <v>06856C</v>
      </c>
      <c r="AC144" s="130" t="str">
        <f t="shared" si="22"/>
        <v>Manager Payroll</v>
      </c>
      <c r="AD144" s="284" t="str">
        <f t="shared" si="23"/>
        <v>10</v>
      </c>
      <c r="AE144" s="282">
        <f t="shared" ca="1" si="27"/>
        <v>48.013999999999996</v>
      </c>
      <c r="AF144" s="282">
        <f t="shared" ca="1" si="27"/>
        <v>49.934999999999995</v>
      </c>
      <c r="AG144" s="282">
        <f t="shared" ca="1" si="27"/>
        <v>51.930999999999997</v>
      </c>
      <c r="AH144" s="282">
        <f t="shared" ca="1" si="27"/>
        <v>54.007999999999996</v>
      </c>
      <c r="AI144" s="282">
        <f t="shared" ca="1" si="27"/>
        <v>56.169999999999995</v>
      </c>
      <c r="AJ144" s="282" t="str">
        <f t="shared" ca="1" si="27"/>
        <v/>
      </c>
      <c r="AK144" s="282" t="str">
        <f t="shared" ca="1" si="27"/>
        <v/>
      </c>
    </row>
    <row r="145" spans="1:37" x14ac:dyDescent="0.3">
      <c r="A145" s="75" t="s">
        <v>168</v>
      </c>
      <c r="B145" s="75">
        <v>11</v>
      </c>
      <c r="C145" s="70" t="s">
        <v>65</v>
      </c>
      <c r="D145" s="75">
        <v>510</v>
      </c>
      <c r="E145" s="75" t="s">
        <v>17</v>
      </c>
      <c r="F145" s="73" t="s">
        <v>393</v>
      </c>
      <c r="G145" s="74">
        <f t="shared" ca="1" si="26"/>
        <v>95950</v>
      </c>
      <c r="H145" s="74">
        <f t="shared" ca="1" si="26"/>
        <v>101002</v>
      </c>
      <c r="I145" s="74">
        <f t="shared" ca="1" si="26"/>
        <v>106315</v>
      </c>
      <c r="J145" s="74">
        <f t="shared" ca="1" si="26"/>
        <v>113545</v>
      </c>
      <c r="K145" s="74">
        <f t="shared" ca="1" si="26"/>
        <v>116726</v>
      </c>
      <c r="L145" s="74">
        <f t="shared" ca="1" si="26"/>
        <v>119996</v>
      </c>
      <c r="M145" s="74">
        <f t="shared" ca="1" si="26"/>
        <v>123415</v>
      </c>
      <c r="N145" s="72"/>
      <c r="P145" s="187" t="str">
        <f t="shared" si="28"/>
        <v>06846C</v>
      </c>
      <c r="Q145" s="191" t="s">
        <v>600</v>
      </c>
      <c r="R145" s="188" t="str">
        <f t="shared" si="21"/>
        <v>Manager Personel, Finance Technology &amp; Administration</v>
      </c>
      <c r="S145" s="189" t="str">
        <f t="shared" si="30"/>
        <v>41C</v>
      </c>
      <c r="T145" s="186" cm="1">
        <f t="array" aca="1" ref="T145" ca="1">ROUND(IF($Q145="Y",VLOOKUP($P145, INDIRECT($Q$2),T$6,0)*INDIRECT($P$1),VLOOKUP($P145, INDIRECT($Q$2),T$6,0)),IF($E145="E",0,3))</f>
        <v>95950</v>
      </c>
      <c r="U145" s="186" cm="1">
        <f t="array" aca="1" ref="U145" ca="1">ROUND(IF($Q145="Y",VLOOKUP($P145, INDIRECT($Q$2),U$6,0)*INDIRECT($P$1),VLOOKUP($P145, INDIRECT($Q$2),U$6,0)),IF($E145="E",0,3))</f>
        <v>101002</v>
      </c>
      <c r="V145" s="186" cm="1">
        <f t="array" aca="1" ref="V145" ca="1">ROUND(IF($Q145="Y",VLOOKUP($P145, INDIRECT($Q$2),V$6,0)*INDIRECT($P$1),VLOOKUP($P145, INDIRECT($Q$2),V$6,0)),IF($E145="E",0,3))</f>
        <v>106315</v>
      </c>
      <c r="W145" s="186" cm="1">
        <f t="array" aca="1" ref="W145" ca="1">ROUND(IF($Q145="Y",VLOOKUP($P145, INDIRECT($Q$2),W$6,0)*INDIRECT($P$1),VLOOKUP($P145, INDIRECT($Q$2),W$6,0)),IF($E145="E",0,3))</f>
        <v>113545</v>
      </c>
      <c r="X145" s="186" cm="1">
        <f t="array" aca="1" ref="X145" ca="1">ROUND(IF($Q145="Y",VLOOKUP($P145, INDIRECT($Q$2),X$6,0)*INDIRECT($P$1),VLOOKUP($P145, INDIRECT($Q$2),X$6,0)),IF($E145="E",0,3))</f>
        <v>116726</v>
      </c>
      <c r="Y145" s="186" cm="1">
        <f t="array" aca="1" ref="Y145" ca="1">ROUND(IF($Q145="Y",VLOOKUP($P145, INDIRECT($Q$2),Y$6,0)*INDIRECT($P$1),VLOOKUP($P145, INDIRECT($Q$2),Y$6,0)),IF($E145="E",0,3))</f>
        <v>119996</v>
      </c>
      <c r="Z145" s="186" cm="1">
        <f t="array" aca="1" ref="Z145" ca="1">ROUND(IF($Q145="Y",VLOOKUP($P145, INDIRECT($Q$2),Z$6,0)*INDIRECT($P$1),VLOOKUP($P145, INDIRECT($Q$2),Z$6,0)),IF($E145="E",0,3))</f>
        <v>123415</v>
      </c>
      <c r="AA145" s="186"/>
      <c r="AB145" s="282" t="str">
        <f t="shared" si="29"/>
        <v>06846C</v>
      </c>
      <c r="AC145" s="130" t="str">
        <f t="shared" si="22"/>
        <v>Manager Personel, Finance Technology &amp; Administration</v>
      </c>
      <c r="AD145" s="284" t="str">
        <f t="shared" si="23"/>
        <v>41C</v>
      </c>
      <c r="AE145" s="282">
        <f t="shared" ca="1" si="27"/>
        <v>46.129999999999995</v>
      </c>
      <c r="AF145" s="282">
        <f t="shared" ca="1" si="27"/>
        <v>48.558999999999997</v>
      </c>
      <c r="AG145" s="282">
        <f t="shared" ca="1" si="27"/>
        <v>51.113</v>
      </c>
      <c r="AH145" s="282">
        <f t="shared" ca="1" si="27"/>
        <v>54.588999999999999</v>
      </c>
      <c r="AI145" s="282">
        <f t="shared" ca="1" si="27"/>
        <v>56.119</v>
      </c>
      <c r="AJ145" s="282">
        <f t="shared" ca="1" si="27"/>
        <v>57.690999999999995</v>
      </c>
      <c r="AK145" s="282">
        <f t="shared" ca="1" si="27"/>
        <v>59.335000000000001</v>
      </c>
    </row>
    <row r="146" spans="1:37" x14ac:dyDescent="0.3">
      <c r="A146" s="75" t="s">
        <v>144</v>
      </c>
      <c r="B146" s="75">
        <v>10</v>
      </c>
      <c r="C146" s="70" t="s">
        <v>143</v>
      </c>
      <c r="D146" s="75">
        <v>476</v>
      </c>
      <c r="E146" s="75" t="s">
        <v>17</v>
      </c>
      <c r="F146" s="73" t="s">
        <v>395</v>
      </c>
      <c r="G146" s="74">
        <f t="shared" ca="1" si="26"/>
        <v>98327</v>
      </c>
      <c r="H146" s="74">
        <f t="shared" ca="1" si="26"/>
        <v>101082</v>
      </c>
      <c r="I146" s="74">
        <f t="shared" ca="1" si="26"/>
        <v>103912</v>
      </c>
      <c r="J146" s="74">
        <f t="shared" ca="1" si="26"/>
        <v>106820</v>
      </c>
      <c r="K146" s="74">
        <f t="shared" ca="1" si="26"/>
        <v>109810</v>
      </c>
      <c r="L146" s="74">
        <f t="shared" ca="1" si="26"/>
        <v>112890</v>
      </c>
      <c r="M146" s="74">
        <f t="shared" ca="1" si="26"/>
        <v>116102</v>
      </c>
      <c r="N146" s="72"/>
      <c r="P146" s="187" t="str">
        <f t="shared" si="28"/>
        <v>10193C</v>
      </c>
      <c r="Q146" s="191" t="s">
        <v>600</v>
      </c>
      <c r="R146" s="188" t="str">
        <f t="shared" si="21"/>
        <v>Manager Police Record Services</v>
      </c>
      <c r="S146" s="189" t="str">
        <f t="shared" si="30"/>
        <v>121</v>
      </c>
      <c r="T146" s="186" cm="1">
        <f t="array" aca="1" ref="T146" ca="1">ROUND(IF($Q146="Y",VLOOKUP($P146, INDIRECT($Q$2),T$6,0)*INDIRECT($P$1),VLOOKUP($P146, INDIRECT($Q$2),T$6,0)),IF($E146="E",0,3))</f>
        <v>98327</v>
      </c>
      <c r="U146" s="186" cm="1">
        <f t="array" aca="1" ref="U146" ca="1">ROUND(IF($Q146="Y",VLOOKUP($P146, INDIRECT($Q$2),U$6,0)*INDIRECT($P$1),VLOOKUP($P146, INDIRECT($Q$2),U$6,0)),IF($E146="E",0,3))</f>
        <v>101082</v>
      </c>
      <c r="V146" s="186" cm="1">
        <f t="array" aca="1" ref="V146" ca="1">ROUND(IF($Q146="Y",VLOOKUP($P146, INDIRECT($Q$2),V$6,0)*INDIRECT($P$1),VLOOKUP($P146, INDIRECT($Q$2),V$6,0)),IF($E146="E",0,3))</f>
        <v>103912</v>
      </c>
      <c r="W146" s="186" cm="1">
        <f t="array" aca="1" ref="W146" ca="1">ROUND(IF($Q146="Y",VLOOKUP($P146, INDIRECT($Q$2),W$6,0)*INDIRECT($P$1),VLOOKUP($P146, INDIRECT($Q$2),W$6,0)),IF($E146="E",0,3))</f>
        <v>106820</v>
      </c>
      <c r="X146" s="186" cm="1">
        <f t="array" aca="1" ref="X146" ca="1">ROUND(IF($Q146="Y",VLOOKUP($P146, INDIRECT($Q$2),X$6,0)*INDIRECT($P$1),VLOOKUP($P146, INDIRECT($Q$2),X$6,0)),IF($E146="E",0,3))</f>
        <v>109810</v>
      </c>
      <c r="Y146" s="186" cm="1">
        <f t="array" aca="1" ref="Y146" ca="1">ROUND(IF($Q146="Y",VLOOKUP($P146, INDIRECT($Q$2),Y$6,0)*INDIRECT($P$1),VLOOKUP($P146, INDIRECT($Q$2),Y$6,0)),IF($E146="E",0,3))</f>
        <v>112890</v>
      </c>
      <c r="Z146" s="186" cm="1">
        <f t="array" aca="1" ref="Z146" ca="1">ROUND(IF($Q146="Y",VLOOKUP($P146, INDIRECT($Q$2),Z$6,0)*INDIRECT($P$1),VLOOKUP($P146, INDIRECT($Q$2),Z$6,0)),IF($E146="E",0,3))</f>
        <v>116102</v>
      </c>
      <c r="AA146" s="186"/>
      <c r="AB146" s="282" t="str">
        <f t="shared" si="29"/>
        <v>10193C</v>
      </c>
      <c r="AC146" s="130" t="str">
        <f t="shared" si="22"/>
        <v>Manager Police Record Services</v>
      </c>
      <c r="AD146" s="284" t="str">
        <f t="shared" si="23"/>
        <v>121</v>
      </c>
      <c r="AE146" s="282">
        <f t="shared" ca="1" si="27"/>
        <v>47.272999999999996</v>
      </c>
      <c r="AF146" s="282">
        <f t="shared" ca="1" si="27"/>
        <v>48.597999999999999</v>
      </c>
      <c r="AG146" s="282">
        <f t="shared" ca="1" si="27"/>
        <v>49.957999999999998</v>
      </c>
      <c r="AH146" s="282">
        <f t="shared" ca="1" si="27"/>
        <v>51.355999999999995</v>
      </c>
      <c r="AI146" s="282">
        <f t="shared" ca="1" si="27"/>
        <v>52.793999999999997</v>
      </c>
      <c r="AJ146" s="282">
        <f t="shared" ca="1" si="27"/>
        <v>54.274999999999999</v>
      </c>
      <c r="AK146" s="282">
        <f t="shared" ca="1" si="27"/>
        <v>55.818999999999996</v>
      </c>
    </row>
    <row r="147" spans="1:37" x14ac:dyDescent="0.3">
      <c r="A147" s="75" t="s">
        <v>145</v>
      </c>
      <c r="B147" s="75">
        <v>11</v>
      </c>
      <c r="C147" s="70" t="s">
        <v>630</v>
      </c>
      <c r="D147" s="75">
        <v>523</v>
      </c>
      <c r="E147" s="75" t="s">
        <v>17</v>
      </c>
      <c r="F147" s="73" t="s">
        <v>396</v>
      </c>
      <c r="G147" s="74">
        <f t="shared" ca="1" si="26"/>
        <v>106104</v>
      </c>
      <c r="H147" s="74">
        <f t="shared" ca="1" si="26"/>
        <v>110347</v>
      </c>
      <c r="I147" s="74">
        <f t="shared" ca="1" si="26"/>
        <v>114762</v>
      </c>
      <c r="J147" s="74">
        <f t="shared" ca="1" si="26"/>
        <v>119354</v>
      </c>
      <c r="K147" s="74">
        <f t="shared" ca="1" si="26"/>
        <v>124128</v>
      </c>
      <c r="L147" s="74">
        <f t="shared" ca="1" si="26"/>
        <v>0</v>
      </c>
      <c r="M147" s="74">
        <f t="shared" ca="1" si="26"/>
        <v>0</v>
      </c>
      <c r="N147" s="72"/>
      <c r="P147" s="187" t="str">
        <f t="shared" si="28"/>
        <v>06919C</v>
      </c>
      <c r="Q147" s="191" t="s">
        <v>600</v>
      </c>
      <c r="R147" s="188" t="str">
        <f t="shared" si="21"/>
        <v>Manager Public Health Emergency Response</v>
      </c>
      <c r="S147" s="189" t="str">
        <f t="shared" si="30"/>
        <v>64</v>
      </c>
      <c r="T147" s="186" cm="1">
        <f t="array" aca="1" ref="T147" ca="1">ROUND(IF($Q147="Y",VLOOKUP($P147, INDIRECT($Q$2),T$6,0)*INDIRECT($P$1),VLOOKUP($P147, INDIRECT($Q$2),T$6,0)),IF($E147="E",0,3))</f>
        <v>106104</v>
      </c>
      <c r="U147" s="186" cm="1">
        <f t="array" aca="1" ref="U147" ca="1">ROUND(IF($Q147="Y",VLOOKUP($P147, INDIRECT($Q$2),U$6,0)*INDIRECT($P$1),VLOOKUP($P147, INDIRECT($Q$2),U$6,0)),IF($E147="E",0,3))</f>
        <v>110347</v>
      </c>
      <c r="V147" s="186" cm="1">
        <f t="array" aca="1" ref="V147" ca="1">ROUND(IF($Q147="Y",VLOOKUP($P147, INDIRECT($Q$2),V$6,0)*INDIRECT($P$1),VLOOKUP($P147, INDIRECT($Q$2),V$6,0)),IF($E147="E",0,3))</f>
        <v>114762</v>
      </c>
      <c r="W147" s="186" cm="1">
        <f t="array" aca="1" ref="W147" ca="1">ROUND(IF($Q147="Y",VLOOKUP($P147, INDIRECT($Q$2),W$6,0)*INDIRECT($P$1),VLOOKUP($P147, INDIRECT($Q$2),W$6,0)),IF($E147="E",0,3))</f>
        <v>119354</v>
      </c>
      <c r="X147" s="186" cm="1">
        <f t="array" aca="1" ref="X147" ca="1">ROUND(IF($Q147="Y",VLOOKUP($P147, INDIRECT($Q$2),X$6,0)*INDIRECT($P$1),VLOOKUP($P147, INDIRECT($Q$2),X$6,0)),IF($E147="E",0,3))</f>
        <v>124128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29"/>
        <v>06919C</v>
      </c>
      <c r="AC147" s="130" t="str">
        <f t="shared" si="22"/>
        <v>Manager Public Health Emergency Response</v>
      </c>
      <c r="AD147" s="284" t="str">
        <f t="shared" si="23"/>
        <v>64</v>
      </c>
      <c r="AE147" s="282">
        <f t="shared" ca="1" si="27"/>
        <v>51.012</v>
      </c>
      <c r="AF147" s="282">
        <f t="shared" ca="1" si="27"/>
        <v>53.052</v>
      </c>
      <c r="AG147" s="282">
        <f t="shared" ca="1" si="27"/>
        <v>55.174999999999997</v>
      </c>
      <c r="AH147" s="282">
        <f t="shared" ca="1" si="27"/>
        <v>57.381999999999998</v>
      </c>
      <c r="AI147" s="282">
        <f t="shared" ca="1" si="27"/>
        <v>59.677</v>
      </c>
      <c r="AJ147" s="282" t="str">
        <f t="shared" ca="1" si="27"/>
        <v/>
      </c>
      <c r="AK147" s="282" t="str">
        <f t="shared" ca="1" si="27"/>
        <v/>
      </c>
    </row>
    <row r="148" spans="1:37" x14ac:dyDescent="0.3">
      <c r="A148" s="75" t="s">
        <v>492</v>
      </c>
      <c r="B148" s="75">
        <v>11</v>
      </c>
      <c r="C148" s="70" t="s">
        <v>124</v>
      </c>
      <c r="D148" s="75">
        <v>505</v>
      </c>
      <c r="E148" s="75" t="s">
        <v>17</v>
      </c>
      <c r="F148" s="73" t="s">
        <v>397</v>
      </c>
      <c r="G148" s="74">
        <f t="shared" ca="1" si="26"/>
        <v>105497</v>
      </c>
      <c r="H148" s="74">
        <f t="shared" ca="1" si="26"/>
        <v>109714</v>
      </c>
      <c r="I148" s="74">
        <f t="shared" ca="1" si="26"/>
        <v>114105</v>
      </c>
      <c r="J148" s="74">
        <f t="shared" ca="1" si="26"/>
        <v>118668</v>
      </c>
      <c r="K148" s="74">
        <f t="shared" ca="1" si="26"/>
        <v>123415</v>
      </c>
      <c r="L148" s="74">
        <f t="shared" ca="1" si="26"/>
        <v>0</v>
      </c>
      <c r="M148" s="74">
        <f t="shared" ca="1" si="26"/>
        <v>0</v>
      </c>
      <c r="N148" s="72"/>
      <c r="P148" s="187" t="str">
        <f t="shared" si="28"/>
        <v>52924C</v>
      </c>
      <c r="Q148" s="191" t="s">
        <v>600</v>
      </c>
      <c r="R148" s="188" t="str">
        <f t="shared" si="21"/>
        <v>Manager Public Works Initiatives and Analysis</v>
      </c>
      <c r="S148" s="189" t="str">
        <f t="shared" si="30"/>
        <v>104</v>
      </c>
      <c r="T148" s="186" cm="1">
        <f t="array" aca="1" ref="T148" ca="1">ROUND(IF($Q148="Y",VLOOKUP($P148, INDIRECT($Q$2),T$6,0)*INDIRECT($P$1),VLOOKUP($P148, INDIRECT($Q$2),T$6,0)),IF($E148="E",0,3))</f>
        <v>105497</v>
      </c>
      <c r="U148" s="186" cm="1">
        <f t="array" aca="1" ref="U148" ca="1">ROUND(IF($Q148="Y",VLOOKUP($P148, INDIRECT($Q$2),U$6,0)*INDIRECT($P$1),VLOOKUP($P148, INDIRECT($Q$2),U$6,0)),IF($E148="E",0,3))</f>
        <v>109714</v>
      </c>
      <c r="V148" s="186" cm="1">
        <f t="array" aca="1" ref="V148" ca="1">ROUND(IF($Q148="Y",VLOOKUP($P148, INDIRECT($Q$2),V$6,0)*INDIRECT($P$1),VLOOKUP($P148, INDIRECT($Q$2),V$6,0)),IF($E148="E",0,3))</f>
        <v>114105</v>
      </c>
      <c r="W148" s="186" cm="1">
        <f t="array" aca="1" ref="W148" ca="1">ROUND(IF($Q148="Y",VLOOKUP($P148, INDIRECT($Q$2),W$6,0)*INDIRECT($P$1),VLOOKUP($P148, INDIRECT($Q$2),W$6,0)),IF($E148="E",0,3))</f>
        <v>118668</v>
      </c>
      <c r="X148" s="186" cm="1">
        <f t="array" aca="1" ref="X148" ca="1">ROUND(IF($Q148="Y",VLOOKUP($P148, INDIRECT($Q$2),X$6,0)*INDIRECT($P$1),VLOOKUP($P148, INDIRECT($Q$2),X$6,0)),IF($E148="E",0,3))</f>
        <v>123415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29"/>
        <v>52924C</v>
      </c>
      <c r="AC148" s="130" t="str">
        <f t="shared" si="22"/>
        <v>Manager Public Works Initiatives and Analysis</v>
      </c>
      <c r="AD148" s="284" t="str">
        <f t="shared" si="23"/>
        <v>104</v>
      </c>
      <c r="AE148" s="282">
        <f t="shared" ca="1" si="27"/>
        <v>50.72</v>
      </c>
      <c r="AF148" s="282">
        <f t="shared" ca="1" si="27"/>
        <v>52.747999999999998</v>
      </c>
      <c r="AG148" s="282">
        <f t="shared" ca="1" si="27"/>
        <v>54.858999999999995</v>
      </c>
      <c r="AH148" s="282">
        <f t="shared" ca="1" si="27"/>
        <v>57.052</v>
      </c>
      <c r="AI148" s="282">
        <f t="shared" ca="1" si="27"/>
        <v>59.335000000000001</v>
      </c>
      <c r="AJ148" s="282" t="str">
        <f t="shared" ca="1" si="27"/>
        <v/>
      </c>
      <c r="AK148" s="282" t="str">
        <f t="shared" ca="1" si="27"/>
        <v/>
      </c>
    </row>
    <row r="149" spans="1:37" x14ac:dyDescent="0.3">
      <c r="A149" s="75" t="s">
        <v>146</v>
      </c>
      <c r="B149" s="75">
        <v>12</v>
      </c>
      <c r="C149" s="70" t="s">
        <v>60</v>
      </c>
      <c r="D149" s="75">
        <v>543</v>
      </c>
      <c r="E149" s="75" t="s">
        <v>17</v>
      </c>
      <c r="F149" s="73" t="s">
        <v>398</v>
      </c>
      <c r="G149" s="74">
        <f t="shared" ca="1" si="26"/>
        <v>109411</v>
      </c>
      <c r="H149" s="74">
        <f t="shared" ca="1" si="26"/>
        <v>115513</v>
      </c>
      <c r="I149" s="74">
        <f t="shared" ca="1" si="26"/>
        <v>123432</v>
      </c>
      <c r="J149" s="74">
        <f t="shared" ca="1" si="26"/>
        <v>126889</v>
      </c>
      <c r="K149" s="74">
        <f t="shared" ca="1" si="26"/>
        <v>130441</v>
      </c>
      <c r="L149" s="74">
        <f t="shared" ca="1" si="26"/>
        <v>134161</v>
      </c>
      <c r="M149" s="74">
        <f t="shared" ca="1" si="26"/>
        <v>0</v>
      </c>
      <c r="N149" s="72"/>
      <c r="P149" s="187" t="str">
        <f t="shared" si="28"/>
        <v>06934C</v>
      </c>
      <c r="Q149" s="191" t="s">
        <v>600</v>
      </c>
      <c r="R149" s="188" t="str">
        <f t="shared" si="21"/>
        <v>Manager Resource Coordinator</v>
      </c>
      <c r="S149" s="189" t="str">
        <f t="shared" si="30"/>
        <v>44</v>
      </c>
      <c r="T149" s="186" cm="1">
        <f t="array" aca="1" ref="T149" ca="1">ROUND(IF($Q149="Y",VLOOKUP($P149, INDIRECT($Q$2),T$6,0)*INDIRECT($P$1),VLOOKUP($P149, INDIRECT($Q$2),T$6,0)),IF($E149="E",0,3))</f>
        <v>109411</v>
      </c>
      <c r="U149" s="186" cm="1">
        <f t="array" aca="1" ref="U149" ca="1">ROUND(IF($Q149="Y",VLOOKUP($P149, INDIRECT($Q$2),U$6,0)*INDIRECT($P$1),VLOOKUP($P149, INDIRECT($Q$2),U$6,0)),IF($E149="E",0,3))</f>
        <v>115513</v>
      </c>
      <c r="V149" s="186" cm="1">
        <f t="array" aca="1" ref="V149" ca="1">ROUND(IF($Q149="Y",VLOOKUP($P149, INDIRECT($Q$2),V$6,0)*INDIRECT($P$1),VLOOKUP($P149, INDIRECT($Q$2),V$6,0)),IF($E149="E",0,3))</f>
        <v>123432</v>
      </c>
      <c r="W149" s="186" cm="1">
        <f t="array" aca="1" ref="W149" ca="1">ROUND(IF($Q149="Y",VLOOKUP($P149, INDIRECT($Q$2),W$6,0)*INDIRECT($P$1),VLOOKUP($P149, INDIRECT($Q$2),W$6,0)),IF($E149="E",0,3))</f>
        <v>126889</v>
      </c>
      <c r="X149" s="186" cm="1">
        <f t="array" aca="1" ref="X149" ca="1">ROUND(IF($Q149="Y",VLOOKUP($P149, INDIRECT($Q$2),X$6,0)*INDIRECT($P$1),VLOOKUP($P149, INDIRECT($Q$2),X$6,0)),IF($E149="E",0,3))</f>
        <v>130441</v>
      </c>
      <c r="Y149" s="186" cm="1">
        <f t="array" aca="1" ref="Y149" ca="1">ROUND(IF($Q149="Y",VLOOKUP($P149, INDIRECT($Q$2),Y$6,0)*INDIRECT($P$1),VLOOKUP($P149, INDIRECT($Q$2),Y$6,0)),IF($E149="E",0,3))</f>
        <v>134161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29"/>
        <v>06934C</v>
      </c>
      <c r="AC149" s="130" t="str">
        <f t="shared" si="22"/>
        <v>Manager Resource Coordinator</v>
      </c>
      <c r="AD149" s="284" t="str">
        <f t="shared" si="23"/>
        <v>44</v>
      </c>
      <c r="AE149" s="282">
        <f t="shared" ca="1" si="27"/>
        <v>52.601999999999997</v>
      </c>
      <c r="AF149" s="282">
        <f t="shared" ca="1" si="27"/>
        <v>55.535999999999994</v>
      </c>
      <c r="AG149" s="282">
        <f t="shared" ca="1" si="27"/>
        <v>59.342999999999996</v>
      </c>
      <c r="AH149" s="282">
        <f t="shared" ca="1" si="27"/>
        <v>61.004999999999995</v>
      </c>
      <c r="AI149" s="282">
        <f t="shared" ca="1" si="27"/>
        <v>62.713000000000001</v>
      </c>
      <c r="AJ149" s="282">
        <f t="shared" ca="1" si="27"/>
        <v>64.501000000000005</v>
      </c>
      <c r="AK149" s="282" t="str">
        <f t="shared" ca="1" si="27"/>
        <v/>
      </c>
    </row>
    <row r="150" spans="1:37" x14ac:dyDescent="0.3">
      <c r="A150" s="75" t="s">
        <v>169</v>
      </c>
      <c r="B150" s="75">
        <v>12</v>
      </c>
      <c r="C150" s="70" t="s">
        <v>152</v>
      </c>
      <c r="D150" s="75">
        <v>553</v>
      </c>
      <c r="E150" s="75" t="s">
        <v>17</v>
      </c>
      <c r="F150" s="73" t="s">
        <v>399</v>
      </c>
      <c r="G150" s="74">
        <f t="shared" ca="1" si="26"/>
        <v>114680</v>
      </c>
      <c r="H150" s="74">
        <f t="shared" ca="1" si="26"/>
        <v>119269</v>
      </c>
      <c r="I150" s="74">
        <f t="shared" ca="1" si="26"/>
        <v>124041</v>
      </c>
      <c r="J150" s="74">
        <f t="shared" ca="1" si="26"/>
        <v>129001</v>
      </c>
      <c r="K150" s="74">
        <f t="shared" ca="1" si="26"/>
        <v>134161</v>
      </c>
      <c r="L150" s="74">
        <f t="shared" ca="1" si="26"/>
        <v>0</v>
      </c>
      <c r="M150" s="74">
        <f t="shared" ca="1" si="26"/>
        <v>0</v>
      </c>
      <c r="N150" s="72"/>
      <c r="P150" s="187" t="str">
        <f t="shared" si="28"/>
        <v>06720C</v>
      </c>
      <c r="Q150" s="191" t="s">
        <v>600</v>
      </c>
      <c r="R150" s="188" t="str">
        <f t="shared" si="21"/>
        <v>Manager Revenue &amp; Collections</v>
      </c>
      <c r="S150" s="189" t="str">
        <f t="shared" si="30"/>
        <v>44G</v>
      </c>
      <c r="T150" s="186" cm="1">
        <f t="array" aca="1" ref="T150" ca="1">ROUND(IF($Q150="Y",VLOOKUP($P150, INDIRECT($Q$2),T$6,0)*INDIRECT($P$1),VLOOKUP($P150, INDIRECT($Q$2),T$6,0)),IF($E150="E",0,3))</f>
        <v>114680</v>
      </c>
      <c r="U150" s="186" cm="1">
        <f t="array" aca="1" ref="U150" ca="1">ROUND(IF($Q150="Y",VLOOKUP($P150, INDIRECT($Q$2),U$6,0)*INDIRECT($P$1),VLOOKUP($P150, INDIRECT($Q$2),U$6,0)),IF($E150="E",0,3))</f>
        <v>119269</v>
      </c>
      <c r="V150" s="186" cm="1">
        <f t="array" aca="1" ref="V150" ca="1">ROUND(IF($Q150="Y",VLOOKUP($P150, INDIRECT($Q$2),V$6,0)*INDIRECT($P$1),VLOOKUP($P150, INDIRECT($Q$2),V$6,0)),IF($E150="E",0,3))</f>
        <v>124041</v>
      </c>
      <c r="W150" s="186" cm="1">
        <f t="array" aca="1" ref="W150" ca="1">ROUND(IF($Q150="Y",VLOOKUP($P150, INDIRECT($Q$2),W$6,0)*INDIRECT($P$1),VLOOKUP($P150, INDIRECT($Q$2),W$6,0)),IF($E150="E",0,3))</f>
        <v>129001</v>
      </c>
      <c r="X150" s="186" cm="1">
        <f t="array" aca="1" ref="X150" ca="1">ROUND(IF($Q150="Y",VLOOKUP($P150, INDIRECT($Q$2),X$6,0)*INDIRECT($P$1),VLOOKUP($P150, INDIRECT($Q$2),X$6,0)),IF($E150="E",0,3))</f>
        <v>134161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29"/>
        <v>06720C</v>
      </c>
      <c r="AC150" s="130" t="str">
        <f t="shared" si="22"/>
        <v>Manager Revenue &amp; Collections</v>
      </c>
      <c r="AD150" s="284" t="str">
        <f t="shared" si="23"/>
        <v>44G</v>
      </c>
      <c r="AE150" s="282">
        <f t="shared" ca="1" si="27"/>
        <v>55.134999999999998</v>
      </c>
      <c r="AF150" s="282">
        <f t="shared" ca="1" si="27"/>
        <v>57.341000000000001</v>
      </c>
      <c r="AG150" s="282">
        <f t="shared" ca="1" si="27"/>
        <v>59.635999999999996</v>
      </c>
      <c r="AH150" s="282">
        <f t="shared" ca="1" si="27"/>
        <v>62.019999999999996</v>
      </c>
      <c r="AI150" s="282">
        <f t="shared" ca="1" si="27"/>
        <v>64.501000000000005</v>
      </c>
      <c r="AJ150" s="282" t="str">
        <f t="shared" ca="1" si="27"/>
        <v/>
      </c>
      <c r="AK150" s="282" t="str">
        <f t="shared" ca="1" si="27"/>
        <v/>
      </c>
    </row>
    <row r="151" spans="1:37" x14ac:dyDescent="0.3">
      <c r="A151" s="75" t="s">
        <v>147</v>
      </c>
      <c r="B151" s="75">
        <v>10</v>
      </c>
      <c r="C151" s="70" t="s">
        <v>44</v>
      </c>
      <c r="D151" s="75">
        <v>470</v>
      </c>
      <c r="E151" s="75" t="s">
        <v>17</v>
      </c>
      <c r="F151" s="73" t="s">
        <v>400</v>
      </c>
      <c r="G151" s="74">
        <f t="shared" ca="1" si="26"/>
        <v>86949</v>
      </c>
      <c r="H151" s="74">
        <f t="shared" ca="1" si="26"/>
        <v>91439</v>
      </c>
      <c r="I151" s="74">
        <f t="shared" ca="1" si="26"/>
        <v>96099</v>
      </c>
      <c r="J151" s="74">
        <f t="shared" ca="1" si="26"/>
        <v>102604</v>
      </c>
      <c r="K151" s="74">
        <f t="shared" ca="1" si="26"/>
        <v>105478</v>
      </c>
      <c r="L151" s="74">
        <f t="shared" ca="1" si="26"/>
        <v>108431</v>
      </c>
      <c r="M151" s="74">
        <f t="shared" ca="1" si="26"/>
        <v>111524</v>
      </c>
      <c r="N151" s="72"/>
      <c r="P151" s="187" t="str">
        <f t="shared" si="28"/>
        <v>06935C</v>
      </c>
      <c r="Q151" s="191" t="s">
        <v>600</v>
      </c>
      <c r="R151" s="188" t="str">
        <f t="shared" ref="R151:R212" si="31">F151</f>
        <v>Manager Safety Programs</v>
      </c>
      <c r="S151" s="189" t="str">
        <f t="shared" si="30"/>
        <v>34D</v>
      </c>
      <c r="T151" s="186" cm="1">
        <f t="array" aca="1" ref="T151" ca="1">ROUND(IF($Q151="Y",VLOOKUP($P151, INDIRECT($Q$2),T$6,0)*INDIRECT($P$1),VLOOKUP($P151, INDIRECT($Q$2),T$6,0)),IF($E151="E",0,3))</f>
        <v>86949</v>
      </c>
      <c r="U151" s="186" cm="1">
        <f t="array" aca="1" ref="U151" ca="1">ROUND(IF($Q151="Y",VLOOKUP($P151, INDIRECT($Q$2),U$6,0)*INDIRECT($P$1),VLOOKUP($P151, INDIRECT($Q$2),U$6,0)),IF($E151="E",0,3))</f>
        <v>91439</v>
      </c>
      <c r="V151" s="186" cm="1">
        <f t="array" aca="1" ref="V151" ca="1">ROUND(IF($Q151="Y",VLOOKUP($P151, INDIRECT($Q$2),V$6,0)*INDIRECT($P$1),VLOOKUP($P151, INDIRECT($Q$2),V$6,0)),IF($E151="E",0,3))</f>
        <v>96099</v>
      </c>
      <c r="W151" s="186" cm="1">
        <f t="array" aca="1" ref="W151" ca="1">ROUND(IF($Q151="Y",VLOOKUP($P151, INDIRECT($Q$2),W$6,0)*INDIRECT($P$1),VLOOKUP($P151, INDIRECT($Q$2),W$6,0)),IF($E151="E",0,3))</f>
        <v>102604</v>
      </c>
      <c r="X151" s="186" cm="1">
        <f t="array" aca="1" ref="X151" ca="1">ROUND(IF($Q151="Y",VLOOKUP($P151, INDIRECT($Q$2),X$6,0)*INDIRECT($P$1),VLOOKUP($P151, INDIRECT($Q$2),X$6,0)),IF($E151="E",0,3))</f>
        <v>105478</v>
      </c>
      <c r="Y151" s="186" cm="1">
        <f t="array" aca="1" ref="Y151" ca="1">ROUND(IF($Q151="Y",VLOOKUP($P151, INDIRECT($Q$2),Y$6,0)*INDIRECT($P$1),VLOOKUP($P151, INDIRECT($Q$2),Y$6,0)),IF($E151="E",0,3))</f>
        <v>108431</v>
      </c>
      <c r="Z151" s="186" cm="1">
        <f t="array" aca="1" ref="Z151" ca="1">ROUND(IF($Q151="Y",VLOOKUP($P151, INDIRECT($Q$2),Z$6,0)*INDIRECT($P$1),VLOOKUP($P151, INDIRECT($Q$2),Z$6,0)),IF($E151="E",0,3))</f>
        <v>111524</v>
      </c>
      <c r="AA151" s="186"/>
      <c r="AB151" s="282" t="str">
        <f t="shared" si="29"/>
        <v>06935C</v>
      </c>
      <c r="AC151" s="130" t="str">
        <f t="shared" ref="AC151:AC212" si="32">F151</f>
        <v>Manager Safety Programs</v>
      </c>
      <c r="AD151" s="284" t="str">
        <f t="shared" ref="AD151:AD212" si="33">C151</f>
        <v>34D</v>
      </c>
      <c r="AE151" s="282">
        <f t="shared" ca="1" si="27"/>
        <v>41.802999999999997</v>
      </c>
      <c r="AF151" s="282">
        <f t="shared" ca="1" si="27"/>
        <v>43.961999999999996</v>
      </c>
      <c r="AG151" s="282">
        <f t="shared" ca="1" si="27"/>
        <v>46.201999999999998</v>
      </c>
      <c r="AH151" s="282">
        <f t="shared" ca="1" si="27"/>
        <v>49.329000000000001</v>
      </c>
      <c r="AI151" s="282">
        <f t="shared" ca="1" si="27"/>
        <v>50.710999999999999</v>
      </c>
      <c r="AJ151" s="282">
        <f t="shared" ca="1" si="27"/>
        <v>52.131</v>
      </c>
      <c r="AK151" s="282">
        <f t="shared" ca="1" si="27"/>
        <v>53.617999999999995</v>
      </c>
    </row>
    <row r="152" spans="1:37" x14ac:dyDescent="0.3">
      <c r="A152" s="75" t="s">
        <v>149</v>
      </c>
      <c r="B152" s="75">
        <v>11</v>
      </c>
      <c r="C152" s="70" t="s">
        <v>148</v>
      </c>
      <c r="D152" s="75">
        <v>525</v>
      </c>
      <c r="E152" s="75" t="s">
        <v>17</v>
      </c>
      <c r="F152" s="73" t="s">
        <v>401</v>
      </c>
      <c r="G152" s="74">
        <f t="shared" ca="1" si="26"/>
        <v>108427</v>
      </c>
      <c r="H152" s="74">
        <f t="shared" ca="1" si="26"/>
        <v>112769</v>
      </c>
      <c r="I152" s="74">
        <f t="shared" ca="1" si="26"/>
        <v>117285</v>
      </c>
      <c r="J152" s="74">
        <f t="shared" ca="1" si="26"/>
        <v>121982</v>
      </c>
      <c r="K152" s="74">
        <f t="shared" ca="1" si="26"/>
        <v>126865</v>
      </c>
      <c r="L152" s="74">
        <f t="shared" ca="1" si="26"/>
        <v>0</v>
      </c>
      <c r="M152" s="74">
        <f t="shared" ca="1" si="26"/>
        <v>0</v>
      </c>
      <c r="N152" s="72"/>
      <c r="P152" s="187" t="str">
        <f t="shared" si="28"/>
        <v>06938C</v>
      </c>
      <c r="Q152" s="191" t="s">
        <v>600</v>
      </c>
      <c r="R152" s="188" t="str">
        <f t="shared" si="31"/>
        <v>Manager School Health Services</v>
      </c>
      <c r="S152" s="189" t="str">
        <f t="shared" si="30"/>
        <v>42B</v>
      </c>
      <c r="T152" s="186" cm="1">
        <f t="array" aca="1" ref="T152" ca="1">ROUND(IF($Q152="Y",VLOOKUP($P152, INDIRECT($Q$2),T$6,0)*INDIRECT($P$1),VLOOKUP($P152, INDIRECT($Q$2),T$6,0)),IF($E152="E",0,3))</f>
        <v>108427</v>
      </c>
      <c r="U152" s="186" cm="1">
        <f t="array" aca="1" ref="U152" ca="1">ROUND(IF($Q152="Y",VLOOKUP($P152, INDIRECT($Q$2),U$6,0)*INDIRECT($P$1),VLOOKUP($P152, INDIRECT($Q$2),U$6,0)),IF($E152="E",0,3))</f>
        <v>112769</v>
      </c>
      <c r="V152" s="186" cm="1">
        <f t="array" aca="1" ref="V152" ca="1">ROUND(IF($Q152="Y",VLOOKUP($P152, INDIRECT($Q$2),V$6,0)*INDIRECT($P$1),VLOOKUP($P152, INDIRECT($Q$2),V$6,0)),IF($E152="E",0,3))</f>
        <v>117285</v>
      </c>
      <c r="W152" s="186" cm="1">
        <f t="array" aca="1" ref="W152" ca="1">ROUND(IF($Q152="Y",VLOOKUP($P152, INDIRECT($Q$2),W$6,0)*INDIRECT($P$1),VLOOKUP($P152, INDIRECT($Q$2),W$6,0)),IF($E152="E",0,3))</f>
        <v>121982</v>
      </c>
      <c r="X152" s="186" cm="1">
        <f t="array" aca="1" ref="X152" ca="1">ROUND(IF($Q152="Y",VLOOKUP($P152, INDIRECT($Q$2),X$6,0)*INDIRECT($P$1),VLOOKUP($P152, INDIRECT($Q$2),X$6,0)),IF($E152="E",0,3))</f>
        <v>126865</v>
      </c>
      <c r="Y152" s="186" cm="1">
        <f t="array" aca="1" ref="Y152" ca="1">ROUND(IF($Q152="Y",VLOOKUP($P152, INDIRECT($Q$2),Y$6,0)*INDIRECT($P$1),VLOOKUP($P152, INDIRECT($Q$2),Y$6,0)),IF($E152="E",0,3))</f>
        <v>0</v>
      </c>
      <c r="Z152" s="186" cm="1">
        <f t="array" aca="1" ref="Z152" ca="1">ROUND(IF($Q152="Y",VLOOKUP($P152, INDIRECT($Q$2),Z$6,0)*INDIRECT($P$1),VLOOKUP($P152, INDIRECT($Q$2),Z$6,0)),IF($E152="E",0,3))</f>
        <v>0</v>
      </c>
      <c r="AA152" s="186"/>
      <c r="AB152" s="282" t="str">
        <f t="shared" si="29"/>
        <v>06938C</v>
      </c>
      <c r="AC152" s="130" t="str">
        <f t="shared" si="32"/>
        <v>Manager School Health Services</v>
      </c>
      <c r="AD152" s="284" t="str">
        <f t="shared" si="33"/>
        <v>42B</v>
      </c>
      <c r="AE152" s="282">
        <f t="shared" ca="1" si="27"/>
        <v>52.128999999999998</v>
      </c>
      <c r="AF152" s="282">
        <f t="shared" ca="1" si="27"/>
        <v>54.216000000000001</v>
      </c>
      <c r="AG152" s="282">
        <f t="shared" ca="1" si="27"/>
        <v>56.387999999999998</v>
      </c>
      <c r="AH152" s="282">
        <f t="shared" ca="1" si="27"/>
        <v>58.646000000000001</v>
      </c>
      <c r="AI152" s="282">
        <f t="shared" ca="1" si="27"/>
        <v>60.992999999999995</v>
      </c>
      <c r="AJ152" s="282" t="str">
        <f t="shared" ca="1" si="27"/>
        <v/>
      </c>
      <c r="AK152" s="282" t="str">
        <f t="shared" ca="1" si="27"/>
        <v/>
      </c>
    </row>
    <row r="153" spans="1:37" x14ac:dyDescent="0.3">
      <c r="A153" s="75" t="s">
        <v>170</v>
      </c>
      <c r="B153" s="75">
        <v>11</v>
      </c>
      <c r="C153" s="70" t="s">
        <v>124</v>
      </c>
      <c r="D153" s="75">
        <v>498</v>
      </c>
      <c r="E153" s="75" t="s">
        <v>17</v>
      </c>
      <c r="F153" s="73" t="s">
        <v>402</v>
      </c>
      <c r="G153" s="74">
        <f t="shared" ca="1" si="26"/>
        <v>105497</v>
      </c>
      <c r="H153" s="74">
        <f t="shared" ca="1" si="26"/>
        <v>109714</v>
      </c>
      <c r="I153" s="74">
        <f t="shared" ca="1" si="26"/>
        <v>114105</v>
      </c>
      <c r="J153" s="74">
        <f t="shared" ca="1" si="26"/>
        <v>118668</v>
      </c>
      <c r="K153" s="74">
        <f t="shared" ca="1" si="26"/>
        <v>123415</v>
      </c>
      <c r="L153" s="74">
        <f t="shared" ca="1" si="26"/>
        <v>0</v>
      </c>
      <c r="M153" s="74">
        <f t="shared" ca="1" si="26"/>
        <v>0</v>
      </c>
      <c r="N153" s="72"/>
      <c r="P153" s="187" t="str">
        <f t="shared" si="28"/>
        <v>59210C</v>
      </c>
      <c r="Q153" s="191" t="s">
        <v>600</v>
      </c>
      <c r="R153" s="188" t="str">
        <f t="shared" si="31"/>
        <v>Manager Small Business Program</v>
      </c>
      <c r="S153" s="189" t="str">
        <f t="shared" si="30"/>
        <v>104</v>
      </c>
      <c r="T153" s="186" cm="1">
        <f t="array" aca="1" ref="T153" ca="1">ROUND(IF($Q153="Y",VLOOKUP($P153, INDIRECT($Q$2),T$6,0)*INDIRECT($P$1),VLOOKUP($P153, INDIRECT($Q$2),T$6,0)),IF($E153="E",0,3))</f>
        <v>105497</v>
      </c>
      <c r="U153" s="186" cm="1">
        <f t="array" aca="1" ref="U153" ca="1">ROUND(IF($Q153="Y",VLOOKUP($P153, INDIRECT($Q$2),U$6,0)*INDIRECT($P$1),VLOOKUP($P153, INDIRECT($Q$2),U$6,0)),IF($E153="E",0,3))</f>
        <v>109714</v>
      </c>
      <c r="V153" s="186" cm="1">
        <f t="array" aca="1" ref="V153" ca="1">ROUND(IF($Q153="Y",VLOOKUP($P153, INDIRECT($Q$2),V$6,0)*INDIRECT($P$1),VLOOKUP($P153, INDIRECT($Q$2),V$6,0)),IF($E153="E",0,3))</f>
        <v>114105</v>
      </c>
      <c r="W153" s="186" cm="1">
        <f t="array" aca="1" ref="W153" ca="1">ROUND(IF($Q153="Y",VLOOKUP($P153, INDIRECT($Q$2),W$6,0)*INDIRECT($P$1),VLOOKUP($P153, INDIRECT($Q$2),W$6,0)),IF($E153="E",0,3))</f>
        <v>118668</v>
      </c>
      <c r="X153" s="186" cm="1">
        <f t="array" aca="1" ref="X153" ca="1">ROUND(IF($Q153="Y",VLOOKUP($P153, INDIRECT($Q$2),X$6,0)*INDIRECT($P$1),VLOOKUP($P153, INDIRECT($Q$2),X$6,0)),IF($E153="E",0,3))</f>
        <v>123415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29"/>
        <v>59210C</v>
      </c>
      <c r="AC153" s="130" t="str">
        <f t="shared" si="32"/>
        <v>Manager Small Business Program</v>
      </c>
      <c r="AD153" s="284" t="str">
        <f t="shared" si="33"/>
        <v>104</v>
      </c>
      <c r="AE153" s="282">
        <f t="shared" ca="1" si="27"/>
        <v>50.72</v>
      </c>
      <c r="AF153" s="282">
        <f t="shared" ca="1" si="27"/>
        <v>52.747999999999998</v>
      </c>
      <c r="AG153" s="282">
        <f t="shared" ca="1" si="27"/>
        <v>54.858999999999995</v>
      </c>
      <c r="AH153" s="282">
        <f t="shared" ca="1" si="27"/>
        <v>57.052</v>
      </c>
      <c r="AI153" s="282">
        <f t="shared" ca="1" si="27"/>
        <v>59.335000000000001</v>
      </c>
      <c r="AJ153" s="282" t="str">
        <f t="shared" ca="1" si="27"/>
        <v/>
      </c>
      <c r="AK153" s="282" t="str">
        <f t="shared" ca="1" si="27"/>
        <v/>
      </c>
    </row>
    <row r="154" spans="1:37" x14ac:dyDescent="0.3">
      <c r="A154" s="75" t="s">
        <v>984</v>
      </c>
      <c r="B154" s="75">
        <v>12</v>
      </c>
      <c r="C154" s="70" t="s">
        <v>574</v>
      </c>
      <c r="D154" s="75">
        <v>545</v>
      </c>
      <c r="E154" s="75" t="s">
        <v>17</v>
      </c>
      <c r="F154" s="73" t="s">
        <v>985</v>
      </c>
      <c r="G154" s="74">
        <f t="shared" ca="1" si="26"/>
        <v>114665</v>
      </c>
      <c r="H154" s="74">
        <f t="shared" ca="1" si="26"/>
        <v>119256</v>
      </c>
      <c r="I154" s="74">
        <f t="shared" ca="1" si="26"/>
        <v>124030</v>
      </c>
      <c r="J154" s="74">
        <f t="shared" ca="1" si="26"/>
        <v>128996</v>
      </c>
      <c r="K154" s="74">
        <f t="shared" ca="1" si="26"/>
        <v>134163</v>
      </c>
      <c r="L154" s="74">
        <f t="shared" ca="1" si="26"/>
        <v>0</v>
      </c>
      <c r="M154" s="74">
        <f t="shared" ca="1" si="26"/>
        <v>0</v>
      </c>
      <c r="N154" s="72"/>
      <c r="P154" s="187" t="str">
        <f t="shared" si="28"/>
        <v>53059C</v>
      </c>
      <c r="Q154" s="191" t="s">
        <v>600</v>
      </c>
      <c r="R154" s="188" t="str">
        <f t="shared" si="31"/>
        <v>Manager Small Business Team</v>
      </c>
      <c r="S154" s="189" t="str">
        <f t="shared" si="30"/>
        <v>044</v>
      </c>
      <c r="T154" s="186" cm="1">
        <f t="array" aca="1" ref="T154" ca="1">ROUND(IF($Q154="Y",VLOOKUP($P154, INDIRECT($Q$2),T$6,0)*INDIRECT($P$1),VLOOKUP($P154, INDIRECT($Q$2),T$6,0)),IF($E154="E",0,3))</f>
        <v>114665</v>
      </c>
      <c r="U154" s="186" cm="1">
        <f t="array" aca="1" ref="U154" ca="1">ROUND(IF($Q154="Y",VLOOKUP($P154, INDIRECT($Q$2),U$6,0)*INDIRECT($P$1),VLOOKUP($P154, INDIRECT($Q$2),U$6,0)),IF($E154="E",0,3))</f>
        <v>119256</v>
      </c>
      <c r="V154" s="186" cm="1">
        <f t="array" aca="1" ref="V154" ca="1">ROUND(IF($Q154="Y",VLOOKUP($P154, INDIRECT($Q$2),V$6,0)*INDIRECT($P$1),VLOOKUP($P154, INDIRECT($Q$2),V$6,0)),IF($E154="E",0,3))</f>
        <v>124030</v>
      </c>
      <c r="W154" s="186" cm="1">
        <f t="array" aca="1" ref="W154" ca="1">ROUND(IF($Q154="Y",VLOOKUP($P154, INDIRECT($Q$2),W$6,0)*INDIRECT($P$1),VLOOKUP($P154, INDIRECT($Q$2),W$6,0)),IF($E154="E",0,3))</f>
        <v>128996</v>
      </c>
      <c r="X154" s="186" cm="1">
        <f t="array" aca="1" ref="X154" ca="1">ROUND(IF($Q154="Y",VLOOKUP($P154, INDIRECT($Q$2),X$6,0)*INDIRECT($P$1),VLOOKUP($P154, INDIRECT($Q$2),X$6,0)),IF($E154="E",0,3))</f>
        <v>134163</v>
      </c>
      <c r="Y154" s="186" cm="1">
        <f t="array" aca="1" ref="Y154" ca="1">ROUND(IF($Q154="Y",VLOOKUP($P154, INDIRECT($Q$2),Y$6,0)*INDIRECT($P$1),VLOOKUP($P154, INDIRECT($Q$2),Y$6,0)),IF($E154="E",0,3))</f>
        <v>0</v>
      </c>
      <c r="Z154" s="186" cm="1">
        <f t="array" aca="1" ref="Z154" ca="1">ROUND(IF($Q154="Y",VLOOKUP($P154, INDIRECT($Q$2),Z$6,0)*INDIRECT($P$1),VLOOKUP($P154, INDIRECT($Q$2),Z$6,0)),IF($E154="E",0,3))</f>
        <v>0</v>
      </c>
      <c r="AA154" s="186"/>
      <c r="AB154" s="282" t="str">
        <f t="shared" si="29"/>
        <v>53059C</v>
      </c>
      <c r="AC154" s="130" t="str">
        <f t="shared" si="32"/>
        <v>Manager Small Business Team</v>
      </c>
      <c r="AD154" s="284" t="str">
        <f t="shared" si="33"/>
        <v>044</v>
      </c>
      <c r="AE154" s="282">
        <f t="shared" ca="1" si="27"/>
        <v>55.128</v>
      </c>
      <c r="AF154" s="282">
        <f t="shared" ca="1" si="27"/>
        <v>57.335000000000001</v>
      </c>
      <c r="AG154" s="282">
        <f t="shared" ca="1" si="27"/>
        <v>59.629999999999995</v>
      </c>
      <c r="AH154" s="282">
        <f t="shared" ca="1" si="27"/>
        <v>62.018000000000001</v>
      </c>
      <c r="AI154" s="282">
        <f t="shared" ca="1" si="27"/>
        <v>64.50200000000001</v>
      </c>
      <c r="AJ154" s="282" t="str">
        <f t="shared" ca="1" si="27"/>
        <v/>
      </c>
      <c r="AK154" s="282" t="str">
        <f t="shared" ca="1" si="27"/>
        <v/>
      </c>
    </row>
    <row r="155" spans="1:37" x14ac:dyDescent="0.3">
      <c r="A155" s="75" t="s">
        <v>172</v>
      </c>
      <c r="B155" s="75">
        <v>12</v>
      </c>
      <c r="C155" s="70" t="s">
        <v>171</v>
      </c>
      <c r="D155" s="75">
        <v>543</v>
      </c>
      <c r="E155" s="75" t="s">
        <v>17</v>
      </c>
      <c r="F155" s="73" t="s">
        <v>404</v>
      </c>
      <c r="G155" s="74">
        <f t="shared" ca="1" si="26"/>
        <v>114330</v>
      </c>
      <c r="H155" s="74">
        <f t="shared" ca="1" si="26"/>
        <v>117758</v>
      </c>
      <c r="I155" s="74">
        <f t="shared" ca="1" si="26"/>
        <v>121293</v>
      </c>
      <c r="J155" s="74">
        <f t="shared" ca="1" si="26"/>
        <v>124930</v>
      </c>
      <c r="K155" s="74">
        <f t="shared" ca="1" si="26"/>
        <v>0</v>
      </c>
      <c r="L155" s="74">
        <f t="shared" ca="1" si="26"/>
        <v>0</v>
      </c>
      <c r="M155" s="74">
        <f t="shared" ca="1" si="26"/>
        <v>0</v>
      </c>
      <c r="N155" s="72"/>
      <c r="P155" s="187" t="str">
        <f t="shared" si="28"/>
        <v>06963C</v>
      </c>
      <c r="Q155" s="191" t="s">
        <v>600</v>
      </c>
      <c r="R155" s="188" t="str">
        <f t="shared" si="31"/>
        <v>Manager Special Projects &amp; Business Specialist</v>
      </c>
      <c r="S155" s="189" t="str">
        <f t="shared" si="30"/>
        <v>96</v>
      </c>
      <c r="T155" s="186" cm="1">
        <f t="array" aca="1" ref="T155" ca="1">ROUND(IF($Q155="Y",VLOOKUP($P155, INDIRECT($Q$2),T$6,0)*INDIRECT($P$1),VLOOKUP($P155, INDIRECT($Q$2),T$6,0)),IF($E155="E",0,3))</f>
        <v>114330</v>
      </c>
      <c r="U155" s="186" cm="1">
        <f t="array" aca="1" ref="U155" ca="1">ROUND(IF($Q155="Y",VLOOKUP($P155, INDIRECT($Q$2),U$6,0)*INDIRECT($P$1),VLOOKUP($P155, INDIRECT($Q$2),U$6,0)),IF($E155="E",0,3))</f>
        <v>117758</v>
      </c>
      <c r="V155" s="186" cm="1">
        <f t="array" aca="1" ref="V155" ca="1">ROUND(IF($Q155="Y",VLOOKUP($P155, INDIRECT($Q$2),V$6,0)*INDIRECT($P$1),VLOOKUP($P155, INDIRECT($Q$2),V$6,0)),IF($E155="E",0,3))</f>
        <v>121293</v>
      </c>
      <c r="W155" s="186" cm="1">
        <f t="array" aca="1" ref="W155" ca="1">ROUND(IF($Q155="Y",VLOOKUP($P155, INDIRECT($Q$2),W$6,0)*INDIRECT($P$1),VLOOKUP($P155, INDIRECT($Q$2),W$6,0)),IF($E155="E",0,3))</f>
        <v>124930</v>
      </c>
      <c r="X155" s="186" cm="1">
        <f t="array" aca="1" ref="X155" ca="1">ROUND(IF($Q155="Y",VLOOKUP($P155, INDIRECT($Q$2),X$6,0)*INDIRECT($P$1),VLOOKUP($P155, INDIRECT($Q$2),X$6,0)),IF($E155="E",0,3))</f>
        <v>0</v>
      </c>
      <c r="Y155" s="186" cm="1">
        <f t="array" aca="1" ref="Y155" ca="1">ROUND(IF($Q155="Y",VLOOKUP($P155, INDIRECT($Q$2),Y$6,0)*INDIRECT($P$1),VLOOKUP($P155, INDIRECT($Q$2),Y$6,0)),IF($E155="E",0,3))</f>
        <v>0</v>
      </c>
      <c r="Z155" s="186" cm="1">
        <f t="array" aca="1" ref="Z155" ca="1">ROUND(IF($Q155="Y",VLOOKUP($P155, INDIRECT($Q$2),Z$6,0)*INDIRECT($P$1),VLOOKUP($P155, INDIRECT($Q$2),Z$6,0)),IF($E155="E",0,3))</f>
        <v>0</v>
      </c>
      <c r="AA155" s="186"/>
      <c r="AB155" s="282" t="str">
        <f t="shared" si="29"/>
        <v>06963C</v>
      </c>
      <c r="AC155" s="130" t="str">
        <f t="shared" si="32"/>
        <v>Manager Special Projects &amp; Business Specialist</v>
      </c>
      <c r="AD155" s="284" t="str">
        <f t="shared" si="33"/>
        <v>96</v>
      </c>
      <c r="AE155" s="282">
        <f t="shared" ca="1" si="27"/>
        <v>54.966999999999999</v>
      </c>
      <c r="AF155" s="282">
        <f t="shared" ca="1" si="27"/>
        <v>56.614999999999995</v>
      </c>
      <c r="AG155" s="282">
        <f t="shared" ca="1" si="27"/>
        <v>58.314</v>
      </c>
      <c r="AH155" s="282">
        <f t="shared" ca="1" si="27"/>
        <v>60.062999999999995</v>
      </c>
      <c r="AI155" s="282" t="str">
        <f t="shared" ca="1" si="27"/>
        <v/>
      </c>
      <c r="AJ155" s="282" t="str">
        <f t="shared" ca="1" si="27"/>
        <v/>
      </c>
      <c r="AK155" s="282" t="str">
        <f t="shared" ca="1" si="27"/>
        <v/>
      </c>
    </row>
    <row r="156" spans="1:37" x14ac:dyDescent="0.3">
      <c r="A156" s="75" t="s">
        <v>173</v>
      </c>
      <c r="B156" s="75">
        <v>9</v>
      </c>
      <c r="C156" s="70" t="s">
        <v>24</v>
      </c>
      <c r="D156" s="75">
        <v>423</v>
      </c>
      <c r="E156" s="75" t="s">
        <v>17</v>
      </c>
      <c r="F156" s="73" t="s">
        <v>405</v>
      </c>
      <c r="G156" s="74">
        <f t="shared" ca="1" si="26"/>
        <v>82117</v>
      </c>
      <c r="H156" s="74">
        <f t="shared" ca="1" si="26"/>
        <v>86436</v>
      </c>
      <c r="I156" s="74">
        <f t="shared" ca="1" si="26"/>
        <v>90985</v>
      </c>
      <c r="J156" s="74">
        <f t="shared" ca="1" si="26"/>
        <v>95776</v>
      </c>
      <c r="K156" s="74">
        <f t="shared" ca="1" si="26"/>
        <v>98460</v>
      </c>
      <c r="L156" s="74">
        <f t="shared" ca="1" si="26"/>
        <v>101216</v>
      </c>
      <c r="M156" s="74">
        <f t="shared" ca="1" si="26"/>
        <v>104101</v>
      </c>
      <c r="N156" s="72"/>
      <c r="P156" s="187" t="str">
        <f t="shared" si="28"/>
        <v>06608C</v>
      </c>
      <c r="Q156" s="191" t="s">
        <v>600</v>
      </c>
      <c r="R156" s="188" t="str">
        <f t="shared" si="31"/>
        <v>Manager Stores &amp; Central Requistions</v>
      </c>
      <c r="S156" s="189" t="str">
        <f t="shared" si="30"/>
        <v>86</v>
      </c>
      <c r="T156" s="186" cm="1">
        <f t="array" aca="1" ref="T156" ca="1">ROUND(IF($Q156="Y",VLOOKUP($P156, INDIRECT($Q$2),T$6,0)*INDIRECT($P$1),VLOOKUP($P156, INDIRECT($Q$2),T$6,0)),IF($E156="E",0,3))</f>
        <v>82117</v>
      </c>
      <c r="U156" s="186" cm="1">
        <f t="array" aca="1" ref="U156" ca="1">ROUND(IF($Q156="Y",VLOOKUP($P156, INDIRECT($Q$2),U$6,0)*INDIRECT($P$1),VLOOKUP($P156, INDIRECT($Q$2),U$6,0)),IF($E156="E",0,3))</f>
        <v>86436</v>
      </c>
      <c r="V156" s="186" cm="1">
        <f t="array" aca="1" ref="V156" ca="1">ROUND(IF($Q156="Y",VLOOKUP($P156, INDIRECT($Q$2),V$6,0)*INDIRECT($P$1),VLOOKUP($P156, INDIRECT($Q$2),V$6,0)),IF($E156="E",0,3))</f>
        <v>90985</v>
      </c>
      <c r="W156" s="186" cm="1">
        <f t="array" aca="1" ref="W156" ca="1">ROUND(IF($Q156="Y",VLOOKUP($P156, INDIRECT($Q$2),W$6,0)*INDIRECT($P$1),VLOOKUP($P156, INDIRECT($Q$2),W$6,0)),IF($E156="E",0,3))</f>
        <v>95776</v>
      </c>
      <c r="X156" s="186" cm="1">
        <f t="array" aca="1" ref="X156" ca="1">ROUND(IF($Q156="Y",VLOOKUP($P156, INDIRECT($Q$2),X$6,0)*INDIRECT($P$1),VLOOKUP($P156, INDIRECT($Q$2),X$6,0)),IF($E156="E",0,3))</f>
        <v>98460</v>
      </c>
      <c r="Y156" s="186" cm="1">
        <f t="array" aca="1" ref="Y156" ca="1">ROUND(IF($Q156="Y",VLOOKUP($P156, INDIRECT($Q$2),Y$6,0)*INDIRECT($P$1),VLOOKUP($P156, INDIRECT($Q$2),Y$6,0)),IF($E156="E",0,3))</f>
        <v>101216</v>
      </c>
      <c r="Z156" s="186" cm="1">
        <f t="array" aca="1" ref="Z156" ca="1">ROUND(IF($Q156="Y",VLOOKUP($P156, INDIRECT($Q$2),Z$6,0)*INDIRECT($P$1),VLOOKUP($P156, INDIRECT($Q$2),Z$6,0)),IF($E156="E",0,3))</f>
        <v>104101</v>
      </c>
      <c r="AA156" s="186"/>
      <c r="AB156" s="282" t="str">
        <f t="shared" si="29"/>
        <v>06608C</v>
      </c>
      <c r="AC156" s="130" t="str">
        <f t="shared" si="32"/>
        <v>Manager Stores &amp; Central Requistions</v>
      </c>
      <c r="AD156" s="284" t="str">
        <f t="shared" si="33"/>
        <v>86</v>
      </c>
      <c r="AE156" s="282">
        <f t="shared" ca="1" si="27"/>
        <v>39.479999999999997</v>
      </c>
      <c r="AF156" s="282">
        <f t="shared" ca="1" si="27"/>
        <v>41.555999999999997</v>
      </c>
      <c r="AG156" s="282">
        <f t="shared" ca="1" si="27"/>
        <v>43.742999999999995</v>
      </c>
      <c r="AH156" s="282">
        <f t="shared" ca="1" si="27"/>
        <v>46.046999999999997</v>
      </c>
      <c r="AI156" s="282">
        <f t="shared" ca="1" si="27"/>
        <v>47.336999999999996</v>
      </c>
      <c r="AJ156" s="282">
        <f t="shared" ca="1" si="27"/>
        <v>48.661999999999999</v>
      </c>
      <c r="AK156" s="282">
        <f t="shared" ca="1" si="27"/>
        <v>50.048999999999999</v>
      </c>
    </row>
    <row r="157" spans="1:37" x14ac:dyDescent="0.3">
      <c r="A157" s="75" t="s">
        <v>153</v>
      </c>
      <c r="B157" s="75">
        <v>12</v>
      </c>
      <c r="C157" s="70" t="s">
        <v>152</v>
      </c>
      <c r="D157" s="75">
        <v>543</v>
      </c>
      <c r="E157" s="75" t="s">
        <v>17</v>
      </c>
      <c r="F157" s="73" t="s">
        <v>406</v>
      </c>
      <c r="G157" s="74">
        <f t="shared" ca="1" si="26"/>
        <v>114680</v>
      </c>
      <c r="H157" s="74">
        <f t="shared" ca="1" si="26"/>
        <v>119269</v>
      </c>
      <c r="I157" s="74">
        <f t="shared" ca="1" si="26"/>
        <v>124041</v>
      </c>
      <c r="J157" s="74">
        <f t="shared" ca="1" si="26"/>
        <v>129001</v>
      </c>
      <c r="K157" s="74">
        <f t="shared" ca="1" si="26"/>
        <v>134161</v>
      </c>
      <c r="L157" s="74">
        <f t="shared" ca="1" si="26"/>
        <v>0</v>
      </c>
      <c r="M157" s="74">
        <f t="shared" ca="1" si="26"/>
        <v>0</v>
      </c>
      <c r="N157" s="72"/>
      <c r="P157" s="187" t="str">
        <f t="shared" si="28"/>
        <v>06670C</v>
      </c>
      <c r="Q157" s="191" t="s">
        <v>600</v>
      </c>
      <c r="R157" s="188" t="str">
        <f t="shared" si="31"/>
        <v>Manager Sustainability</v>
      </c>
      <c r="S157" s="189" t="str">
        <f t="shared" si="30"/>
        <v>44G</v>
      </c>
      <c r="T157" s="186" cm="1">
        <f t="array" aca="1" ref="T157" ca="1">ROUND(IF($Q157="Y",VLOOKUP($P157, INDIRECT($Q$2),T$6,0)*INDIRECT($P$1),VLOOKUP($P157, INDIRECT($Q$2),T$6,0)),IF($E157="E",0,3))</f>
        <v>114680</v>
      </c>
      <c r="U157" s="186" cm="1">
        <f t="array" aca="1" ref="U157" ca="1">ROUND(IF($Q157="Y",VLOOKUP($P157, INDIRECT($Q$2),U$6,0)*INDIRECT($P$1),VLOOKUP($P157, INDIRECT($Q$2),U$6,0)),IF($E157="E",0,3))</f>
        <v>119269</v>
      </c>
      <c r="V157" s="186" cm="1">
        <f t="array" aca="1" ref="V157" ca="1">ROUND(IF($Q157="Y",VLOOKUP($P157, INDIRECT($Q$2),V$6,0)*INDIRECT($P$1),VLOOKUP($P157, INDIRECT($Q$2),V$6,0)),IF($E157="E",0,3))</f>
        <v>124041</v>
      </c>
      <c r="W157" s="186" cm="1">
        <f t="array" aca="1" ref="W157" ca="1">ROUND(IF($Q157="Y",VLOOKUP($P157, INDIRECT($Q$2),W$6,0)*INDIRECT($P$1),VLOOKUP($P157, INDIRECT($Q$2),W$6,0)),IF($E157="E",0,3))</f>
        <v>129001</v>
      </c>
      <c r="X157" s="186" cm="1">
        <f t="array" aca="1" ref="X157" ca="1">ROUND(IF($Q157="Y",VLOOKUP($P157, INDIRECT($Q$2),X$6,0)*INDIRECT($P$1),VLOOKUP($P157, INDIRECT($Q$2),X$6,0)),IF($E157="E",0,3))</f>
        <v>134161</v>
      </c>
      <c r="Y157" s="186" cm="1">
        <f t="array" aca="1" ref="Y157" ca="1">ROUND(IF($Q157="Y",VLOOKUP($P157, INDIRECT($Q$2),Y$6,0)*INDIRECT($P$1),VLOOKUP($P157, INDIRECT($Q$2),Y$6,0)),IF($E157="E",0,3))</f>
        <v>0</v>
      </c>
      <c r="Z157" s="186" cm="1">
        <f t="array" aca="1" ref="Z157" ca="1">ROUND(IF($Q157="Y",VLOOKUP($P157, INDIRECT($Q$2),Z$6,0)*INDIRECT($P$1),VLOOKUP($P157, INDIRECT($Q$2),Z$6,0)),IF($E157="E",0,3))</f>
        <v>0</v>
      </c>
      <c r="AA157" s="186"/>
      <c r="AB157" s="282" t="str">
        <f t="shared" si="29"/>
        <v>06670C</v>
      </c>
      <c r="AC157" s="130" t="str">
        <f t="shared" si="32"/>
        <v>Manager Sustainability</v>
      </c>
      <c r="AD157" s="284" t="str">
        <f t="shared" si="33"/>
        <v>44G</v>
      </c>
      <c r="AE157" s="282">
        <f t="shared" ca="1" si="27"/>
        <v>55.134999999999998</v>
      </c>
      <c r="AF157" s="282">
        <f t="shared" ca="1" si="27"/>
        <v>57.341000000000001</v>
      </c>
      <c r="AG157" s="282">
        <f t="shared" ca="1" si="27"/>
        <v>59.635999999999996</v>
      </c>
      <c r="AH157" s="282">
        <f t="shared" ca="1" si="27"/>
        <v>62.019999999999996</v>
      </c>
      <c r="AI157" s="282">
        <f t="shared" ca="1" si="27"/>
        <v>64.501000000000005</v>
      </c>
      <c r="AJ157" s="282" t="str">
        <f t="shared" ca="1" si="27"/>
        <v/>
      </c>
      <c r="AK157" s="282" t="str">
        <f t="shared" ca="1" si="27"/>
        <v/>
      </c>
    </row>
    <row r="158" spans="1:37" x14ac:dyDescent="0.3">
      <c r="A158" s="75" t="s">
        <v>154</v>
      </c>
      <c r="B158" s="75">
        <v>12</v>
      </c>
      <c r="C158" s="70" t="s">
        <v>120</v>
      </c>
      <c r="D158" s="75">
        <v>548</v>
      </c>
      <c r="E158" s="75" t="s">
        <v>17</v>
      </c>
      <c r="F158" s="73" t="s">
        <v>407</v>
      </c>
      <c r="G158" s="74">
        <f t="shared" ca="1" si="26"/>
        <v>103898</v>
      </c>
      <c r="H158" s="74">
        <f t="shared" ca="1" si="26"/>
        <v>109093</v>
      </c>
      <c r="I158" s="74">
        <f t="shared" ca="1" si="26"/>
        <v>114546</v>
      </c>
      <c r="J158" s="74">
        <f t="shared" ca="1" si="26"/>
        <v>122028</v>
      </c>
      <c r="K158" s="74">
        <f t="shared" ca="1" si="26"/>
        <v>125447</v>
      </c>
      <c r="L158" s="74">
        <f t="shared" ca="1" si="26"/>
        <v>128962</v>
      </c>
      <c r="M158" s="74">
        <f t="shared" ca="1" si="26"/>
        <v>132635</v>
      </c>
      <c r="N158" s="72"/>
      <c r="P158" s="187" t="str">
        <f t="shared" si="28"/>
        <v>00850C</v>
      </c>
      <c r="Q158" s="191" t="s">
        <v>600</v>
      </c>
      <c r="R158" s="188" t="str">
        <f t="shared" si="31"/>
        <v>Manager Treasury Operations</v>
      </c>
      <c r="S158" s="189" t="str">
        <f t="shared" si="30"/>
        <v>50</v>
      </c>
      <c r="T158" s="186" cm="1">
        <f t="array" aca="1" ref="T158" ca="1">ROUND(IF($Q158="Y",VLOOKUP($P158, INDIRECT($Q$2),T$6,0)*INDIRECT($P$1),VLOOKUP($P158, INDIRECT($Q$2),T$6,0)),IF($E158="E",0,3))</f>
        <v>103898</v>
      </c>
      <c r="U158" s="186" cm="1">
        <f t="array" aca="1" ref="U158" ca="1">ROUND(IF($Q158="Y",VLOOKUP($P158, INDIRECT($Q$2),U$6,0)*INDIRECT($P$1),VLOOKUP($P158, INDIRECT($Q$2),U$6,0)),IF($E158="E",0,3))</f>
        <v>109093</v>
      </c>
      <c r="V158" s="186" cm="1">
        <f t="array" aca="1" ref="V158" ca="1">ROUND(IF($Q158="Y",VLOOKUP($P158, INDIRECT($Q$2),V$6,0)*INDIRECT($P$1),VLOOKUP($P158, INDIRECT($Q$2),V$6,0)),IF($E158="E",0,3))</f>
        <v>114546</v>
      </c>
      <c r="W158" s="186" cm="1">
        <f t="array" aca="1" ref="W158" ca="1">ROUND(IF($Q158="Y",VLOOKUP($P158, INDIRECT($Q$2),W$6,0)*INDIRECT($P$1),VLOOKUP($P158, INDIRECT($Q$2),W$6,0)),IF($E158="E",0,3))</f>
        <v>122028</v>
      </c>
      <c r="X158" s="186" cm="1">
        <f t="array" aca="1" ref="X158" ca="1">ROUND(IF($Q158="Y",VLOOKUP($P158, INDIRECT($Q$2),X$6,0)*INDIRECT($P$1),VLOOKUP($P158, INDIRECT($Q$2),X$6,0)),IF($E158="E",0,3))</f>
        <v>125447</v>
      </c>
      <c r="Y158" s="186" cm="1">
        <f t="array" aca="1" ref="Y158" ca="1">ROUND(IF($Q158="Y",VLOOKUP($P158, INDIRECT($Q$2),Y$6,0)*INDIRECT($P$1),VLOOKUP($P158, INDIRECT($Q$2),Y$6,0)),IF($E158="E",0,3))</f>
        <v>128962</v>
      </c>
      <c r="Z158" s="186" cm="1">
        <f t="array" aca="1" ref="Z158" ca="1">ROUND(IF($Q158="Y",VLOOKUP($P158, INDIRECT($Q$2),Z$6,0)*INDIRECT($P$1),VLOOKUP($P158, INDIRECT($Q$2),Z$6,0)),IF($E158="E",0,3))</f>
        <v>132635</v>
      </c>
      <c r="AA158" s="186"/>
      <c r="AB158" s="282" t="str">
        <f t="shared" si="29"/>
        <v>00850C</v>
      </c>
      <c r="AC158" s="130" t="str">
        <f t="shared" si="32"/>
        <v>Manager Treasury Operations</v>
      </c>
      <c r="AD158" s="284" t="str">
        <f t="shared" si="33"/>
        <v>50</v>
      </c>
      <c r="AE158" s="282">
        <f t="shared" ca="1" si="27"/>
        <v>49.951000000000001</v>
      </c>
      <c r="AF158" s="282">
        <f t="shared" ca="1" si="27"/>
        <v>52.448999999999998</v>
      </c>
      <c r="AG158" s="282">
        <f t="shared" ca="1" si="27"/>
        <v>55.070999999999998</v>
      </c>
      <c r="AH158" s="282">
        <f t="shared" ca="1" si="27"/>
        <v>58.667999999999999</v>
      </c>
      <c r="AI158" s="282">
        <f t="shared" ca="1" si="27"/>
        <v>60.311999999999998</v>
      </c>
      <c r="AJ158" s="282">
        <f t="shared" ca="1" si="27"/>
        <v>62.000999999999998</v>
      </c>
      <c r="AK158" s="282">
        <f t="shared" ca="1" si="27"/>
        <v>63.766999999999996</v>
      </c>
    </row>
    <row r="159" spans="1:37" x14ac:dyDescent="0.3">
      <c r="A159" s="75" t="s">
        <v>961</v>
      </c>
      <c r="B159" s="75">
        <v>10</v>
      </c>
      <c r="C159" s="70" t="s">
        <v>580</v>
      </c>
      <c r="D159" s="75">
        <v>465</v>
      </c>
      <c r="E159" s="75" t="s">
        <v>17</v>
      </c>
      <c r="F159" s="73" t="s">
        <v>408</v>
      </c>
      <c r="G159" s="74">
        <f t="shared" ca="1" si="26"/>
        <v>96597</v>
      </c>
      <c r="H159" s="74">
        <f t="shared" ca="1" si="26"/>
        <v>100466</v>
      </c>
      <c r="I159" s="74">
        <f t="shared" ca="1" si="26"/>
        <v>104488</v>
      </c>
      <c r="J159" s="74">
        <f t="shared" ca="1" si="26"/>
        <v>108673</v>
      </c>
      <c r="K159" s="74">
        <f t="shared" ca="1" si="26"/>
        <v>113024</v>
      </c>
      <c r="L159" s="74">
        <f t="shared" ca="1" si="26"/>
        <v>0</v>
      </c>
      <c r="M159" s="74">
        <f t="shared" ca="1" si="26"/>
        <v>0</v>
      </c>
      <c r="N159" s="72"/>
      <c r="P159" s="187" t="str">
        <f t="shared" si="28"/>
        <v>59447C</v>
      </c>
      <c r="Q159" s="191" t="s">
        <v>600</v>
      </c>
      <c r="R159" s="188" t="str">
        <f t="shared" si="31"/>
        <v>Manager Utilities Billing</v>
      </c>
      <c r="S159" s="189" t="str">
        <f t="shared" si="30"/>
        <v>034</v>
      </c>
      <c r="T159" s="186" cm="1">
        <f t="array" aca="1" ref="T159" ca="1">ROUND(IF($Q159="Y",VLOOKUP($P159, INDIRECT($Q$2),T$6,0)*INDIRECT($P$1),VLOOKUP($P159, INDIRECT($Q$2),T$6,0)),IF($E159="E",0,3))</f>
        <v>96597</v>
      </c>
      <c r="U159" s="186" cm="1">
        <f t="array" aca="1" ref="U159" ca="1">ROUND(IF($Q159="Y",VLOOKUP($P159, INDIRECT($Q$2),U$6,0)*INDIRECT($P$1),VLOOKUP($P159, INDIRECT($Q$2),U$6,0)),IF($E159="E",0,3))</f>
        <v>100466</v>
      </c>
      <c r="V159" s="186" cm="1">
        <f t="array" aca="1" ref="V159" ca="1">ROUND(IF($Q159="Y",VLOOKUP($P159, INDIRECT($Q$2),V$6,0)*INDIRECT($P$1),VLOOKUP($P159, INDIRECT($Q$2),V$6,0)),IF($E159="E",0,3))</f>
        <v>104488</v>
      </c>
      <c r="W159" s="186" cm="1">
        <f t="array" aca="1" ref="W159" ca="1">ROUND(IF($Q159="Y",VLOOKUP($P159, INDIRECT($Q$2),W$6,0)*INDIRECT($P$1),VLOOKUP($P159, INDIRECT($Q$2),W$6,0)),IF($E159="E",0,3))</f>
        <v>108673</v>
      </c>
      <c r="X159" s="186" cm="1">
        <f t="array" aca="1" ref="X159" ca="1">ROUND(IF($Q159="Y",VLOOKUP($P159, INDIRECT($Q$2),X$6,0)*INDIRECT($P$1),VLOOKUP($P159, INDIRECT($Q$2),X$6,0)),IF($E159="E",0,3))</f>
        <v>113024</v>
      </c>
      <c r="Y159" s="186" cm="1">
        <f t="array" aca="1" ref="Y159" ca="1">ROUND(IF($Q159="Y",VLOOKUP($P159, INDIRECT($Q$2),Y$6,0)*INDIRECT($P$1),VLOOKUP($P159, INDIRECT($Q$2),Y$6,0)),IF($E159="E",0,3))</f>
        <v>0</v>
      </c>
      <c r="Z159" s="186" cm="1">
        <f t="array" aca="1" ref="Z159" ca="1">ROUND(IF($Q159="Y",VLOOKUP($P159, INDIRECT($Q$2),Z$6,0)*INDIRECT($P$1),VLOOKUP($P159, INDIRECT($Q$2),Z$6,0)),IF($E159="E",0,3))</f>
        <v>0</v>
      </c>
      <c r="AA159" s="186"/>
      <c r="AB159" s="282" t="str">
        <f t="shared" si="29"/>
        <v>59447C</v>
      </c>
      <c r="AC159" s="130" t="str">
        <f t="shared" si="32"/>
        <v>Manager Utilities Billing</v>
      </c>
      <c r="AD159" s="284" t="str">
        <f t="shared" si="33"/>
        <v>034</v>
      </c>
      <c r="AE159" s="282">
        <f t="shared" ca="1" si="27"/>
        <v>46.440999999999995</v>
      </c>
      <c r="AF159" s="282">
        <f t="shared" ca="1" si="27"/>
        <v>48.300999999999995</v>
      </c>
      <c r="AG159" s="282">
        <f t="shared" ca="1" si="27"/>
        <v>50.234999999999999</v>
      </c>
      <c r="AH159" s="282">
        <f t="shared" ca="1" si="27"/>
        <v>52.247</v>
      </c>
      <c r="AI159" s="282">
        <f t="shared" ca="1" si="27"/>
        <v>54.338999999999999</v>
      </c>
      <c r="AJ159" s="282" t="str">
        <f t="shared" ca="1" si="27"/>
        <v/>
      </c>
      <c r="AK159" s="282" t="str">
        <f t="shared" ca="1" si="27"/>
        <v/>
      </c>
    </row>
    <row r="160" spans="1:37" x14ac:dyDescent="0.3">
      <c r="A160" s="75" t="s">
        <v>159</v>
      </c>
      <c r="B160" s="75">
        <v>9</v>
      </c>
      <c r="C160" s="70" t="s">
        <v>93</v>
      </c>
      <c r="D160" s="75">
        <v>448</v>
      </c>
      <c r="E160" s="75" t="s">
        <v>17</v>
      </c>
      <c r="F160" s="73" t="s">
        <v>410</v>
      </c>
      <c r="G160" s="74">
        <f t="shared" ca="1" si="26"/>
        <v>83682</v>
      </c>
      <c r="H160" s="74">
        <f t="shared" ca="1" si="26"/>
        <v>88085</v>
      </c>
      <c r="I160" s="74">
        <f t="shared" ca="1" si="26"/>
        <v>93424</v>
      </c>
      <c r="J160" s="74">
        <f t="shared" ca="1" si="26"/>
        <v>98768</v>
      </c>
      <c r="K160" s="74">
        <f t="shared" ca="1" si="26"/>
        <v>101530</v>
      </c>
      <c r="L160" s="74">
        <f t="shared" ca="1" si="26"/>
        <v>104374</v>
      </c>
      <c r="M160" s="74">
        <f t="shared" ca="1" si="26"/>
        <v>107351</v>
      </c>
      <c r="N160" s="72"/>
      <c r="P160" s="187" t="str">
        <f t="shared" si="28"/>
        <v>42300C</v>
      </c>
      <c r="Q160" s="191" t="s">
        <v>600</v>
      </c>
      <c r="R160" s="188" t="str">
        <f t="shared" si="31"/>
        <v>Marketing &amp; Communication Manager</v>
      </c>
      <c r="S160" s="189" t="str">
        <f t="shared" si="30"/>
        <v>35</v>
      </c>
      <c r="T160" s="186" cm="1">
        <f t="array" aca="1" ref="T160" ca="1">ROUND(IF($Q160="Y",VLOOKUP($P160, INDIRECT($Q$2),T$6,0)*INDIRECT($P$1),VLOOKUP($P160, INDIRECT($Q$2),T$6,0)),IF($E160="E",0,3))</f>
        <v>83682</v>
      </c>
      <c r="U160" s="186" cm="1">
        <f t="array" aca="1" ref="U160" ca="1">ROUND(IF($Q160="Y",VLOOKUP($P160, INDIRECT($Q$2),U$6,0)*INDIRECT($P$1),VLOOKUP($P160, INDIRECT($Q$2),U$6,0)),IF($E160="E",0,3))</f>
        <v>88085</v>
      </c>
      <c r="V160" s="186" cm="1">
        <f t="array" aca="1" ref="V160" ca="1">ROUND(IF($Q160="Y",VLOOKUP($P160, INDIRECT($Q$2),V$6,0)*INDIRECT($P$1),VLOOKUP($P160, INDIRECT($Q$2),V$6,0)),IF($E160="E",0,3))</f>
        <v>93424</v>
      </c>
      <c r="W160" s="186" cm="1">
        <f t="array" aca="1" ref="W160" ca="1">ROUND(IF($Q160="Y",VLOOKUP($P160, INDIRECT($Q$2),W$6,0)*INDIRECT($P$1),VLOOKUP($P160, INDIRECT($Q$2),W$6,0)),IF($E160="E",0,3))</f>
        <v>98768</v>
      </c>
      <c r="X160" s="186" cm="1">
        <f t="array" aca="1" ref="X160" ca="1">ROUND(IF($Q160="Y",VLOOKUP($P160, INDIRECT($Q$2),X$6,0)*INDIRECT($P$1),VLOOKUP($P160, INDIRECT($Q$2),X$6,0)),IF($E160="E",0,3))</f>
        <v>101530</v>
      </c>
      <c r="Y160" s="186" cm="1">
        <f t="array" aca="1" ref="Y160" ca="1">ROUND(IF($Q160="Y",VLOOKUP($P160, INDIRECT($Q$2),Y$6,0)*INDIRECT($P$1),VLOOKUP($P160, INDIRECT($Q$2),Y$6,0)),IF($E160="E",0,3))</f>
        <v>104374</v>
      </c>
      <c r="Z160" s="186" cm="1">
        <f t="array" aca="1" ref="Z160" ca="1">ROUND(IF($Q160="Y",VLOOKUP($P160, INDIRECT($Q$2),Z$6,0)*INDIRECT($P$1),VLOOKUP($P160, INDIRECT($Q$2),Z$6,0)),IF($E160="E",0,3))</f>
        <v>107351</v>
      </c>
      <c r="AA160" s="186"/>
      <c r="AB160" s="282" t="str">
        <f t="shared" si="29"/>
        <v>42300C</v>
      </c>
      <c r="AC160" s="130" t="str">
        <f t="shared" si="32"/>
        <v>Marketing &amp; Communication Manager</v>
      </c>
      <c r="AD160" s="284" t="str">
        <f t="shared" si="33"/>
        <v>35</v>
      </c>
      <c r="AE160" s="282">
        <f t="shared" ca="1" si="27"/>
        <v>40.231999999999999</v>
      </c>
      <c r="AF160" s="282">
        <f t="shared" ca="1" si="27"/>
        <v>42.348999999999997</v>
      </c>
      <c r="AG160" s="282">
        <f t="shared" ca="1" si="27"/>
        <v>44.915999999999997</v>
      </c>
      <c r="AH160" s="282">
        <f t="shared" ca="1" si="27"/>
        <v>47.484999999999999</v>
      </c>
      <c r="AI160" s="282">
        <f t="shared" ca="1" si="27"/>
        <v>48.812999999999995</v>
      </c>
      <c r="AJ160" s="282">
        <f t="shared" ca="1" si="27"/>
        <v>50.18</v>
      </c>
      <c r="AK160" s="282">
        <f t="shared" ca="1" si="27"/>
        <v>51.611999999999995</v>
      </c>
    </row>
    <row r="161" spans="1:37" x14ac:dyDescent="0.3">
      <c r="A161" s="75" t="s">
        <v>639</v>
      </c>
      <c r="B161" s="75">
        <v>7</v>
      </c>
      <c r="C161" s="70" t="s">
        <v>638</v>
      </c>
      <c r="D161" s="75">
        <v>360</v>
      </c>
      <c r="E161" s="75" t="s">
        <v>17</v>
      </c>
      <c r="F161" s="73" t="s">
        <v>637</v>
      </c>
      <c r="G161" s="74">
        <f t="shared" ca="1" si="26"/>
        <v>75310</v>
      </c>
      <c r="H161" s="74">
        <f t="shared" ca="1" si="26"/>
        <v>78324</v>
      </c>
      <c r="I161" s="74">
        <f t="shared" ca="1" si="26"/>
        <v>81461</v>
      </c>
      <c r="J161" s="74">
        <f t="shared" ca="1" si="26"/>
        <v>84724</v>
      </c>
      <c r="K161" s="74">
        <f t="shared" ca="1" si="26"/>
        <v>88116</v>
      </c>
      <c r="L161" s="74">
        <f t="shared" ca="1" si="26"/>
        <v>0</v>
      </c>
      <c r="M161" s="74">
        <f t="shared" ca="1" si="26"/>
        <v>0</v>
      </c>
      <c r="N161" s="72"/>
      <c r="P161" s="187" t="str">
        <f t="shared" si="28"/>
        <v>52985C</v>
      </c>
      <c r="Q161" s="191" t="s">
        <v>600</v>
      </c>
      <c r="R161" s="188" t="str">
        <f t="shared" si="31"/>
        <v>Medical Assistant Program Supervisor</v>
      </c>
      <c r="S161" s="189" t="str">
        <f t="shared" si="30"/>
        <v>070</v>
      </c>
      <c r="T161" s="186" cm="1">
        <f t="array" aca="1" ref="T161" ca="1">ROUND(IF($Q161="Y",VLOOKUP($P161, INDIRECT($Q$2),T$6,0)*INDIRECT($P$1),VLOOKUP($P161, INDIRECT($Q$2),T$6,0)),IF($E161="E",0,3))</f>
        <v>75310</v>
      </c>
      <c r="U161" s="186" cm="1">
        <f t="array" aca="1" ref="U161" ca="1">ROUND(IF($Q161="Y",VLOOKUP($P161, INDIRECT($Q$2),U$6,0)*INDIRECT($P$1),VLOOKUP($P161, INDIRECT($Q$2),U$6,0)),IF($E161="E",0,3))</f>
        <v>78324</v>
      </c>
      <c r="V161" s="186" cm="1">
        <f t="array" aca="1" ref="V161" ca="1">ROUND(IF($Q161="Y",VLOOKUP($P161, INDIRECT($Q$2),V$6,0)*INDIRECT($P$1),VLOOKUP($P161, INDIRECT($Q$2),V$6,0)),IF($E161="E",0,3))</f>
        <v>81461</v>
      </c>
      <c r="W161" s="186" cm="1">
        <f t="array" aca="1" ref="W161" ca="1">ROUND(IF($Q161="Y",VLOOKUP($P161, INDIRECT($Q$2),W$6,0)*INDIRECT($P$1),VLOOKUP($P161, INDIRECT($Q$2),W$6,0)),IF($E161="E",0,3))</f>
        <v>84724</v>
      </c>
      <c r="X161" s="186" cm="1">
        <f t="array" aca="1" ref="X161" ca="1">ROUND(IF($Q161="Y",VLOOKUP($P161, INDIRECT($Q$2),X$6,0)*INDIRECT($P$1),VLOOKUP($P161, INDIRECT($Q$2),X$6,0)),IF($E161="E",0,3))</f>
        <v>88116</v>
      </c>
      <c r="Y161" s="186" cm="1">
        <f t="array" aca="1" ref="Y161" ca="1">ROUND(IF($Q161="Y",VLOOKUP($P161, INDIRECT($Q$2),Y$6,0)*INDIRECT($P$1),VLOOKUP($P161, INDIRECT($Q$2),Y$6,0)),IF($E161="E",0,3))</f>
        <v>0</v>
      </c>
      <c r="Z161" s="186" cm="1">
        <f t="array" aca="1" ref="Z161" ca="1">ROUND(IF($Q161="Y",VLOOKUP($P161, INDIRECT($Q$2),Z$6,0)*INDIRECT($P$1),VLOOKUP($P161, INDIRECT($Q$2),Z$6,0)),IF($E161="E",0,3))</f>
        <v>0</v>
      </c>
      <c r="AA161" s="186"/>
      <c r="AB161" s="282" t="str">
        <f t="shared" si="29"/>
        <v>52985C</v>
      </c>
      <c r="AC161" s="130" t="str">
        <f t="shared" si="32"/>
        <v>Medical Assistant Program Supervisor</v>
      </c>
      <c r="AD161" s="284" t="str">
        <f t="shared" si="33"/>
        <v>070</v>
      </c>
      <c r="AE161" s="282">
        <f t="shared" ca="1" si="27"/>
        <v>36.207000000000001</v>
      </c>
      <c r="AF161" s="282">
        <f t="shared" ca="1" si="27"/>
        <v>37.655999999999999</v>
      </c>
      <c r="AG161" s="282">
        <f t="shared" ca="1" si="27"/>
        <v>39.163999999999994</v>
      </c>
      <c r="AH161" s="282">
        <f t="shared" ca="1" si="27"/>
        <v>40.732999999999997</v>
      </c>
      <c r="AI161" s="282">
        <f t="shared" ca="1" si="27"/>
        <v>42.363999999999997</v>
      </c>
      <c r="AJ161" s="282" t="str">
        <f t="shared" ca="1" si="27"/>
        <v/>
      </c>
      <c r="AK161" s="282" t="str">
        <f t="shared" ca="1" si="27"/>
        <v/>
      </c>
    </row>
    <row r="162" spans="1:37" x14ac:dyDescent="0.3">
      <c r="A162" s="75" t="s">
        <v>161</v>
      </c>
      <c r="B162" s="75">
        <v>10</v>
      </c>
      <c r="C162" s="70" t="s">
        <v>38</v>
      </c>
      <c r="D162" s="75">
        <v>458</v>
      </c>
      <c r="E162" s="75" t="s">
        <v>17</v>
      </c>
      <c r="F162" s="73" t="s">
        <v>412</v>
      </c>
      <c r="G162" s="74">
        <f t="shared" ca="1" si="26"/>
        <v>82333</v>
      </c>
      <c r="H162" s="74">
        <f t="shared" ca="1" si="26"/>
        <v>86471</v>
      </c>
      <c r="I162" s="74">
        <f t="shared" ca="1" si="26"/>
        <v>91144</v>
      </c>
      <c r="J162" s="74">
        <f t="shared" ca="1" si="26"/>
        <v>98756</v>
      </c>
      <c r="K162" s="74">
        <f t="shared" ca="1" si="26"/>
        <v>101524</v>
      </c>
      <c r="L162" s="74">
        <f t="shared" ca="1" si="26"/>
        <v>106841</v>
      </c>
      <c r="M162" s="74">
        <f t="shared" ca="1" si="26"/>
        <v>112968</v>
      </c>
      <c r="N162" s="72"/>
      <c r="P162" s="187" t="str">
        <f t="shared" si="28"/>
        <v>08855C</v>
      </c>
      <c r="Q162" s="191" t="s">
        <v>600</v>
      </c>
      <c r="R162" s="188" t="str">
        <f t="shared" si="31"/>
        <v>MFD Interagency Coordinator</v>
      </c>
      <c r="S162" s="189" t="str">
        <f t="shared" si="30"/>
        <v>65</v>
      </c>
      <c r="T162" s="186" cm="1">
        <f t="array" aca="1" ref="T162" ca="1">ROUND(IF($Q162="Y",VLOOKUP($P162, INDIRECT($Q$2),T$6,0)*INDIRECT($P$1),VLOOKUP($P162, INDIRECT($Q$2),T$6,0)),IF($E162="E",0,3))</f>
        <v>82333</v>
      </c>
      <c r="U162" s="186" cm="1">
        <f t="array" aca="1" ref="U162" ca="1">ROUND(IF($Q162="Y",VLOOKUP($P162, INDIRECT($Q$2),U$6,0)*INDIRECT($P$1),VLOOKUP($P162, INDIRECT($Q$2),U$6,0)),IF($E162="E",0,3))</f>
        <v>86471</v>
      </c>
      <c r="V162" s="186" cm="1">
        <f t="array" aca="1" ref="V162" ca="1">ROUND(IF($Q162="Y",VLOOKUP($P162, INDIRECT($Q$2),V$6,0)*INDIRECT($P$1),VLOOKUP($P162, INDIRECT($Q$2),V$6,0)),IF($E162="E",0,3))</f>
        <v>91144</v>
      </c>
      <c r="W162" s="186" cm="1">
        <f t="array" aca="1" ref="W162" ca="1">ROUND(IF($Q162="Y",VLOOKUP($P162, INDIRECT($Q$2),W$6,0)*INDIRECT($P$1),VLOOKUP($P162, INDIRECT($Q$2),W$6,0)),IF($E162="E",0,3))</f>
        <v>98756</v>
      </c>
      <c r="X162" s="186" cm="1">
        <f t="array" aca="1" ref="X162" ca="1">ROUND(IF($Q162="Y",VLOOKUP($P162, INDIRECT($Q$2),X$6,0)*INDIRECT($P$1),VLOOKUP($P162, INDIRECT($Q$2),X$6,0)),IF($E162="E",0,3))</f>
        <v>101524</v>
      </c>
      <c r="Y162" s="186" cm="1">
        <f t="array" aca="1" ref="Y162" ca="1">ROUND(IF($Q162="Y",VLOOKUP($P162, INDIRECT($Q$2),Y$6,0)*INDIRECT($P$1),VLOOKUP($P162, INDIRECT($Q$2),Y$6,0)),IF($E162="E",0,3))</f>
        <v>106841</v>
      </c>
      <c r="Z162" s="186" cm="1">
        <f t="array" aca="1" ref="Z162" ca="1">ROUND(IF($Q162="Y",VLOOKUP($P162, INDIRECT($Q$2),Z$6,0)*INDIRECT($P$1),VLOOKUP($P162, INDIRECT($Q$2),Z$6,0)),IF($E162="E",0,3))</f>
        <v>112968</v>
      </c>
      <c r="AA162" s="186"/>
      <c r="AB162" s="282" t="str">
        <f t="shared" si="29"/>
        <v>08855C</v>
      </c>
      <c r="AC162" s="130" t="str">
        <f t="shared" si="32"/>
        <v>MFD Interagency Coordinator</v>
      </c>
      <c r="AD162" s="284" t="str">
        <f t="shared" si="33"/>
        <v>65</v>
      </c>
      <c r="AE162" s="282">
        <f t="shared" ca="1" si="27"/>
        <v>39.583999999999996</v>
      </c>
      <c r="AF162" s="282">
        <f t="shared" ca="1" si="27"/>
        <v>41.573</v>
      </c>
      <c r="AG162" s="282">
        <f t="shared" ca="1" si="27"/>
        <v>43.82</v>
      </c>
      <c r="AH162" s="282">
        <f t="shared" ca="1" si="27"/>
        <v>47.478999999999999</v>
      </c>
      <c r="AI162" s="282">
        <f t="shared" ca="1" si="27"/>
        <v>48.809999999999995</v>
      </c>
      <c r="AJ162" s="282">
        <f t="shared" ca="1" si="27"/>
        <v>51.366</v>
      </c>
      <c r="AK162" s="282">
        <f t="shared" ca="1" si="27"/>
        <v>54.311999999999998</v>
      </c>
    </row>
    <row r="163" spans="1:37" x14ac:dyDescent="0.3">
      <c r="A163" s="75" t="s">
        <v>1011</v>
      </c>
      <c r="B163" s="75">
        <v>10</v>
      </c>
      <c r="C163" s="70" t="s">
        <v>1012</v>
      </c>
      <c r="D163" s="75">
        <v>455</v>
      </c>
      <c r="E163" s="75" t="s">
        <v>17</v>
      </c>
      <c r="F163" s="73" t="s">
        <v>1013</v>
      </c>
      <c r="G163" s="74">
        <f t="shared" ca="1" si="26"/>
        <v>95316</v>
      </c>
      <c r="H163" s="74">
        <f t="shared" ca="1" si="26"/>
        <v>99133</v>
      </c>
      <c r="I163" s="74">
        <f t="shared" ca="1" si="26"/>
        <v>103102</v>
      </c>
      <c r="J163" s="74">
        <f t="shared" ca="1" si="26"/>
        <v>107230</v>
      </c>
      <c r="K163" s="74">
        <f t="shared" ca="1" si="26"/>
        <v>111524</v>
      </c>
      <c r="L163" s="74">
        <f t="shared" ca="1" si="26"/>
        <v>0</v>
      </c>
      <c r="M163" s="74">
        <f t="shared" ca="1" si="26"/>
        <v>0</v>
      </c>
      <c r="N163" s="72"/>
      <c r="P163" s="187" t="str">
        <f t="shared" si="28"/>
        <v>53061C</v>
      </c>
      <c r="Q163" s="191" t="s">
        <v>600</v>
      </c>
      <c r="R163" s="188" t="str">
        <f t="shared" si="31"/>
        <v>MPD Compliance Specialist Supervisor</v>
      </c>
      <c r="S163" s="189" t="str">
        <f t="shared" si="30"/>
        <v>141</v>
      </c>
      <c r="T163" s="186" cm="1">
        <f t="array" aca="1" ref="T163" ca="1">ROUND(IF($Q163="Y",VLOOKUP($P163, INDIRECT($Q$2),T$6,0)*INDIRECT($P$1),VLOOKUP($P163, INDIRECT($Q$2),T$6,0)),IF($E163="E",0,3))</f>
        <v>95316</v>
      </c>
      <c r="U163" s="186" cm="1">
        <f t="array" aca="1" ref="U163" ca="1">ROUND(IF($Q163="Y",VLOOKUP($P163, INDIRECT($Q$2),U$6,0)*INDIRECT($P$1),VLOOKUP($P163, INDIRECT($Q$2),U$6,0)),IF($E163="E",0,3))</f>
        <v>99133</v>
      </c>
      <c r="V163" s="186" cm="1">
        <f t="array" aca="1" ref="V163" ca="1">ROUND(IF($Q163="Y",VLOOKUP($P163, INDIRECT($Q$2),V$6,0)*INDIRECT($P$1),VLOOKUP($P163, INDIRECT($Q$2),V$6,0)),IF($E163="E",0,3))</f>
        <v>103102</v>
      </c>
      <c r="W163" s="186" cm="1">
        <f t="array" aca="1" ref="W163" ca="1">ROUND(IF($Q163="Y",VLOOKUP($P163, INDIRECT($Q$2),W$6,0)*INDIRECT($P$1),VLOOKUP($P163, INDIRECT($Q$2),W$6,0)),IF($E163="E",0,3))</f>
        <v>107230</v>
      </c>
      <c r="X163" s="186" cm="1">
        <f t="array" aca="1" ref="X163" ca="1">ROUND(IF($Q163="Y",VLOOKUP($P163, INDIRECT($Q$2),X$6,0)*INDIRECT($P$1),VLOOKUP($P163, INDIRECT($Q$2),X$6,0)),IF($E163="E",0,3))</f>
        <v>111524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9"/>
        <v>53061C</v>
      </c>
      <c r="AC163" s="130" t="str">
        <f t="shared" si="32"/>
        <v>MPD Compliance Specialist Supervisor</v>
      </c>
      <c r="AD163" s="284" t="str">
        <f t="shared" si="33"/>
        <v>141</v>
      </c>
      <c r="AE163" s="282">
        <f t="shared" ca="1" si="27"/>
        <v>45.825000000000003</v>
      </c>
      <c r="AF163" s="282">
        <f t="shared" ca="1" si="27"/>
        <v>47.660999999999994</v>
      </c>
      <c r="AG163" s="282">
        <f t="shared" ca="1" si="27"/>
        <v>49.568999999999996</v>
      </c>
      <c r="AH163" s="282">
        <f t="shared" ca="1" si="27"/>
        <v>51.552999999999997</v>
      </c>
      <c r="AI163" s="282">
        <f t="shared" ca="1" si="27"/>
        <v>53.617999999999995</v>
      </c>
      <c r="AJ163" s="282" t="str">
        <f t="shared" ca="1" si="27"/>
        <v/>
      </c>
      <c r="AK163" s="282" t="str">
        <f t="shared" ca="1" si="27"/>
        <v/>
      </c>
    </row>
    <row r="164" spans="1:37" x14ac:dyDescent="0.3">
      <c r="A164" s="75" t="s">
        <v>854</v>
      </c>
      <c r="B164" s="75">
        <v>11</v>
      </c>
      <c r="C164" s="70" t="s">
        <v>124</v>
      </c>
      <c r="D164" s="75">
        <v>506</v>
      </c>
      <c r="E164" s="75" t="s">
        <v>17</v>
      </c>
      <c r="F164" s="73" t="s">
        <v>1010</v>
      </c>
      <c r="G164" s="74">
        <f t="shared" ca="1" si="26"/>
        <v>105497</v>
      </c>
      <c r="H164" s="74">
        <f t="shared" ca="1" si="26"/>
        <v>109714</v>
      </c>
      <c r="I164" s="74">
        <f t="shared" ca="1" si="26"/>
        <v>114105</v>
      </c>
      <c r="J164" s="74">
        <f t="shared" ca="1" si="26"/>
        <v>118668</v>
      </c>
      <c r="K164" s="74">
        <f t="shared" ca="1" si="26"/>
        <v>123415</v>
      </c>
      <c r="L164" s="74">
        <f t="shared" ca="1" si="26"/>
        <v>0</v>
      </c>
      <c r="M164" s="74">
        <f t="shared" ca="1" si="26"/>
        <v>0</v>
      </c>
      <c r="N164" s="72"/>
      <c r="P164" s="187" t="str">
        <f t="shared" si="28"/>
        <v>53021C</v>
      </c>
      <c r="Q164" s="191" t="s">
        <v>600</v>
      </c>
      <c r="R164" s="188" t="str">
        <f t="shared" si="31"/>
        <v>MPD Health &amp; Wellness Manager</v>
      </c>
      <c r="S164" s="189" t="str">
        <f t="shared" si="30"/>
        <v>104</v>
      </c>
      <c r="T164" s="186" cm="1">
        <f t="array" aca="1" ref="T164" ca="1">ROUND(IF($Q164="Y",VLOOKUP($P164, INDIRECT($Q$2),T$6,0)*INDIRECT($P$1),VLOOKUP($P164, INDIRECT($Q$2),T$6,0)),IF($E164="E",0,3))</f>
        <v>105497</v>
      </c>
      <c r="U164" s="186" cm="1">
        <f t="array" aca="1" ref="U164" ca="1">ROUND(IF($Q164="Y",VLOOKUP($P164, INDIRECT($Q$2),U$6,0)*INDIRECT($P$1),VLOOKUP($P164, INDIRECT($Q$2),U$6,0)),IF($E164="E",0,3))</f>
        <v>109714</v>
      </c>
      <c r="V164" s="186" cm="1">
        <f t="array" aca="1" ref="V164" ca="1">ROUND(IF($Q164="Y",VLOOKUP($P164, INDIRECT($Q$2),V$6,0)*INDIRECT($P$1),VLOOKUP($P164, INDIRECT($Q$2),V$6,0)),IF($E164="E",0,3))</f>
        <v>114105</v>
      </c>
      <c r="W164" s="186" cm="1">
        <f t="array" aca="1" ref="W164" ca="1">ROUND(IF($Q164="Y",VLOOKUP($P164, INDIRECT($Q$2),W$6,0)*INDIRECT($P$1),VLOOKUP($P164, INDIRECT($Q$2),W$6,0)),IF($E164="E",0,3))</f>
        <v>118668</v>
      </c>
      <c r="X164" s="186" cm="1">
        <f t="array" aca="1" ref="X164" ca="1">ROUND(IF($Q164="Y",VLOOKUP($P164, INDIRECT($Q$2),X$6,0)*INDIRECT($P$1),VLOOKUP($P164, INDIRECT($Q$2),X$6,0)),IF($E164="E",0,3))</f>
        <v>123415</v>
      </c>
      <c r="Y164" s="186" cm="1">
        <f t="array" aca="1" ref="Y164" ca="1">ROUND(IF($Q164="Y",VLOOKUP($P164, INDIRECT($Q$2),Y$6,0)*INDIRECT($P$1),VLOOKUP($P164, INDIRECT($Q$2),Y$6,0)),IF($E164="E",0,3))</f>
        <v>0</v>
      </c>
      <c r="Z164" s="186" cm="1">
        <f t="array" aca="1" ref="Z164" ca="1">ROUND(IF($Q164="Y",VLOOKUP($P164, INDIRECT($Q$2),Z$6,0)*INDIRECT($P$1),VLOOKUP($P164, INDIRECT($Q$2),Z$6,0)),IF($E164="E",0,3))</f>
        <v>0</v>
      </c>
      <c r="AA164" s="186"/>
      <c r="AB164" s="282" t="str">
        <f t="shared" si="29"/>
        <v>53021C</v>
      </c>
      <c r="AC164" s="130" t="str">
        <f t="shared" si="32"/>
        <v>MPD Health &amp; Wellness Manager</v>
      </c>
      <c r="AD164" s="284" t="str">
        <f t="shared" si="33"/>
        <v>104</v>
      </c>
      <c r="AE164" s="282">
        <f t="shared" ca="1" si="27"/>
        <v>50.72</v>
      </c>
      <c r="AF164" s="282">
        <f t="shared" ca="1" si="27"/>
        <v>52.747999999999998</v>
      </c>
      <c r="AG164" s="282">
        <f t="shared" ca="1" si="27"/>
        <v>54.858999999999995</v>
      </c>
      <c r="AH164" s="282">
        <f t="shared" ca="1" si="27"/>
        <v>57.052</v>
      </c>
      <c r="AI164" s="282">
        <f t="shared" ca="1" si="27"/>
        <v>59.335000000000001</v>
      </c>
      <c r="AJ164" s="282" t="str">
        <f t="shared" ca="1" si="27"/>
        <v/>
      </c>
      <c r="AK164" s="282" t="str">
        <f t="shared" ca="1" si="27"/>
        <v/>
      </c>
    </row>
    <row r="165" spans="1:37" x14ac:dyDescent="0.3">
      <c r="A165" s="75" t="s">
        <v>176</v>
      </c>
      <c r="B165" s="75">
        <v>12</v>
      </c>
      <c r="C165" s="70" t="s">
        <v>32</v>
      </c>
      <c r="D165" s="75">
        <v>573</v>
      </c>
      <c r="E165" s="75" t="s">
        <v>17</v>
      </c>
      <c r="F165" s="73" t="s">
        <v>414</v>
      </c>
      <c r="G165" s="74">
        <f t="shared" ca="1" si="26"/>
        <v>118343</v>
      </c>
      <c r="H165" s="74">
        <f t="shared" ca="1" si="26"/>
        <v>123076</v>
      </c>
      <c r="I165" s="74">
        <f t="shared" ca="1" si="26"/>
        <v>127998</v>
      </c>
      <c r="J165" s="74">
        <f t="shared" ca="1" si="26"/>
        <v>133118</v>
      </c>
      <c r="K165" s="74">
        <f t="shared" ca="1" si="26"/>
        <v>138442</v>
      </c>
      <c r="L165" s="74">
        <f t="shared" ca="1" si="26"/>
        <v>0</v>
      </c>
      <c r="M165" s="74">
        <f t="shared" ca="1" si="26"/>
        <v>0</v>
      </c>
      <c r="N165" s="72"/>
      <c r="P165" s="187" t="str">
        <f t="shared" si="28"/>
        <v>07455C</v>
      </c>
      <c r="Q165" s="191" t="s">
        <v>600</v>
      </c>
      <c r="R165" s="188" t="str">
        <f t="shared" si="31"/>
        <v xml:space="preserve">Parking System Manager </v>
      </c>
      <c r="S165" s="189" t="str">
        <f t="shared" si="30"/>
        <v>105</v>
      </c>
      <c r="T165" s="186" cm="1">
        <f t="array" aca="1" ref="T165" ca="1">ROUND(IF($Q165="Y",VLOOKUP($P165, INDIRECT($Q$2),T$6,0)*INDIRECT($P$1),VLOOKUP($P165, INDIRECT($Q$2),T$6,0)),IF($E165="E",0,3))</f>
        <v>118343</v>
      </c>
      <c r="U165" s="186" cm="1">
        <f t="array" aca="1" ref="U165" ca="1">ROUND(IF($Q165="Y",VLOOKUP($P165, INDIRECT($Q$2),U$6,0)*INDIRECT($P$1),VLOOKUP($P165, INDIRECT($Q$2),U$6,0)),IF($E165="E",0,3))</f>
        <v>123076</v>
      </c>
      <c r="V165" s="186" cm="1">
        <f t="array" aca="1" ref="V165" ca="1">ROUND(IF($Q165="Y",VLOOKUP($P165, INDIRECT($Q$2),V$6,0)*INDIRECT($P$1),VLOOKUP($P165, INDIRECT($Q$2),V$6,0)),IF($E165="E",0,3))</f>
        <v>127998</v>
      </c>
      <c r="W165" s="186" cm="1">
        <f t="array" aca="1" ref="W165" ca="1">ROUND(IF($Q165="Y",VLOOKUP($P165, INDIRECT($Q$2),W$6,0)*INDIRECT($P$1),VLOOKUP($P165, INDIRECT($Q$2),W$6,0)),IF($E165="E",0,3))</f>
        <v>133118</v>
      </c>
      <c r="X165" s="186" cm="1">
        <f t="array" aca="1" ref="X165" ca="1">ROUND(IF($Q165="Y",VLOOKUP($P165, INDIRECT($Q$2),X$6,0)*INDIRECT($P$1),VLOOKUP($P165, INDIRECT($Q$2),X$6,0)),IF($E165="E",0,3))</f>
        <v>138442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9"/>
        <v>07455C</v>
      </c>
      <c r="AC165" s="130" t="str">
        <f t="shared" si="32"/>
        <v xml:space="preserve">Parking System Manager </v>
      </c>
      <c r="AD165" s="284" t="str">
        <f t="shared" si="33"/>
        <v>105</v>
      </c>
      <c r="AE165" s="282">
        <f t="shared" ca="1" si="27"/>
        <v>56.896000000000001</v>
      </c>
      <c r="AF165" s="282">
        <f t="shared" ca="1" si="27"/>
        <v>59.171999999999997</v>
      </c>
      <c r="AG165" s="282">
        <f t="shared" ca="1" si="27"/>
        <v>61.537999999999997</v>
      </c>
      <c r="AH165" s="282">
        <f t="shared" ca="1" si="27"/>
        <v>64</v>
      </c>
      <c r="AI165" s="282">
        <f t="shared" ca="1" si="27"/>
        <v>66.559000000000012</v>
      </c>
      <c r="AJ165" s="282" t="str">
        <f t="shared" ca="1" si="27"/>
        <v/>
      </c>
      <c r="AK165" s="282" t="str">
        <f t="shared" ca="1" si="27"/>
        <v/>
      </c>
    </row>
    <row r="166" spans="1:37" x14ac:dyDescent="0.3">
      <c r="A166" s="75" t="s">
        <v>678</v>
      </c>
      <c r="B166" s="75">
        <v>8</v>
      </c>
      <c r="C166" s="70" t="s">
        <v>679</v>
      </c>
      <c r="D166" s="75">
        <v>403</v>
      </c>
      <c r="E166" s="75" t="s">
        <v>21</v>
      </c>
      <c r="F166" s="73" t="s">
        <v>677</v>
      </c>
      <c r="G166" s="74">
        <f t="shared" ca="1" si="26"/>
        <v>44.686</v>
      </c>
      <c r="H166" s="74">
        <f t="shared" ca="1" si="26"/>
        <v>45.938000000000002</v>
      </c>
      <c r="I166" s="74">
        <f t="shared" ca="1" si="26"/>
        <v>47.223999999999997</v>
      </c>
      <c r="J166" s="74">
        <f t="shared" ca="1" si="26"/>
        <v>48.570999999999998</v>
      </c>
      <c r="K166" s="74">
        <f t="shared" ca="1" si="26"/>
        <v>49.567999999999998</v>
      </c>
      <c r="L166" s="74">
        <f t="shared" ca="1" si="26"/>
        <v>0</v>
      </c>
      <c r="M166" s="74">
        <f t="shared" ca="1" si="26"/>
        <v>0</v>
      </c>
      <c r="N166" s="72"/>
      <c r="P166" s="187" t="str">
        <f t="shared" si="28"/>
        <v>52995C</v>
      </c>
      <c r="Q166" s="191" t="s">
        <v>600</v>
      </c>
      <c r="R166" s="188" t="str">
        <f t="shared" si="31"/>
        <v>Payroll Supervisor</v>
      </c>
      <c r="S166" s="189" t="str">
        <f t="shared" si="30"/>
        <v>080</v>
      </c>
      <c r="T166" s="186" cm="1">
        <f t="array" aca="1" ref="T166" ca="1">ROUND(IF($Q166="Y",VLOOKUP($P166, INDIRECT($Q$2),T$6,0)*INDIRECT($P$1),VLOOKUP($P166, INDIRECT($Q$2),T$6,0)),IF($E166="E",0,3))</f>
        <v>44.686</v>
      </c>
      <c r="U166" s="186" cm="1">
        <f t="array" aca="1" ref="U166" ca="1">ROUND(IF($Q166="Y",VLOOKUP($P166, INDIRECT($Q$2),U$6,0)*INDIRECT($P$1),VLOOKUP($P166, INDIRECT($Q$2),U$6,0)),IF($E166="E",0,3))</f>
        <v>45.938000000000002</v>
      </c>
      <c r="V166" s="186" cm="1">
        <f t="array" aca="1" ref="V166" ca="1">ROUND(IF($Q166="Y",VLOOKUP($P166, INDIRECT($Q$2),V$6,0)*INDIRECT($P$1),VLOOKUP($P166, INDIRECT($Q$2),V$6,0)),IF($E166="E",0,3))</f>
        <v>47.223999999999997</v>
      </c>
      <c r="W166" s="186" cm="1">
        <f t="array" aca="1" ref="W166" ca="1">ROUND(IF($Q166="Y",VLOOKUP($P166, INDIRECT($Q$2),W$6,0)*INDIRECT($P$1),VLOOKUP($P166, INDIRECT($Q$2),W$6,0)),IF($E166="E",0,3))</f>
        <v>48.570999999999998</v>
      </c>
      <c r="X166" s="186" cm="1">
        <f t="array" aca="1" ref="X166" ca="1">ROUND(IF($Q166="Y",VLOOKUP($P166, INDIRECT($Q$2),X$6,0)*INDIRECT($P$1),VLOOKUP($P166, INDIRECT($Q$2),X$6,0)),IF($E166="E",0,3))</f>
        <v>49.567999999999998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9"/>
        <v>52995C</v>
      </c>
      <c r="AC166" s="130" t="str">
        <f t="shared" si="32"/>
        <v>Payroll Supervisor</v>
      </c>
      <c r="AD166" s="284" t="str">
        <f t="shared" si="33"/>
        <v>080</v>
      </c>
      <c r="AE166" s="282">
        <f t="shared" ca="1" si="27"/>
        <v>44.686</v>
      </c>
      <c r="AF166" s="282">
        <f t="shared" ca="1" si="27"/>
        <v>45.938000000000002</v>
      </c>
      <c r="AG166" s="282">
        <f t="shared" ca="1" si="27"/>
        <v>47.223999999999997</v>
      </c>
      <c r="AH166" s="282">
        <f t="shared" ca="1" si="27"/>
        <v>48.570999999999998</v>
      </c>
      <c r="AI166" s="282">
        <f t="shared" ca="1" si="27"/>
        <v>49.567999999999998</v>
      </c>
      <c r="AJ166" s="282" t="str">
        <f t="shared" ca="1" si="27"/>
        <v/>
      </c>
      <c r="AK166" s="282" t="str">
        <f t="shared" ca="1" si="27"/>
        <v/>
      </c>
    </row>
    <row r="167" spans="1:37" x14ac:dyDescent="0.3">
      <c r="A167" s="75" t="s">
        <v>151</v>
      </c>
      <c r="B167" s="75">
        <v>12</v>
      </c>
      <c r="C167" s="70" t="s">
        <v>150</v>
      </c>
      <c r="D167" s="75">
        <v>565</v>
      </c>
      <c r="E167" s="75" t="s">
        <v>17</v>
      </c>
      <c r="F167" s="73" t="s">
        <v>645</v>
      </c>
      <c r="G167" s="74">
        <f t="shared" ca="1" si="26"/>
        <v>127351</v>
      </c>
      <c r="H167" s="74">
        <f t="shared" ca="1" si="26"/>
        <v>130915</v>
      </c>
      <c r="I167" s="74">
        <f t="shared" ca="1" si="26"/>
        <v>134583</v>
      </c>
      <c r="J167" s="74">
        <f t="shared" ca="1" si="26"/>
        <v>138417</v>
      </c>
      <c r="K167" s="74">
        <f t="shared" ca="1" si="26"/>
        <v>0</v>
      </c>
      <c r="L167" s="74">
        <f t="shared" ca="1" si="26"/>
        <v>0</v>
      </c>
      <c r="M167" s="74">
        <f t="shared" ca="1" si="26"/>
        <v>0</v>
      </c>
      <c r="N167" s="72"/>
      <c r="P167" s="187" t="str">
        <f t="shared" si="28"/>
        <v>06965C</v>
      </c>
      <c r="Q167" s="191" t="s">
        <v>600</v>
      </c>
      <c r="R167" s="188" t="str">
        <f t="shared" si="31"/>
        <v>Policy, Research and Outreach Manager</v>
      </c>
      <c r="S167" s="189" t="str">
        <f t="shared" si="30"/>
        <v>54</v>
      </c>
      <c r="T167" s="186" cm="1">
        <f t="array" aca="1" ref="T167" ca="1">ROUND(IF($Q167="Y",VLOOKUP($P167, INDIRECT($Q$2),T$6,0)*INDIRECT($P$1),VLOOKUP($P167, INDIRECT($Q$2),T$6,0)),IF($E167="E",0,3))</f>
        <v>127351</v>
      </c>
      <c r="U167" s="186" cm="1">
        <f t="array" aca="1" ref="U167" ca="1">ROUND(IF($Q167="Y",VLOOKUP($P167, INDIRECT($Q$2),U$6,0)*INDIRECT($P$1),VLOOKUP($P167, INDIRECT($Q$2),U$6,0)),IF($E167="E",0,3))</f>
        <v>130915</v>
      </c>
      <c r="V167" s="186" cm="1">
        <f t="array" aca="1" ref="V167" ca="1">ROUND(IF($Q167="Y",VLOOKUP($P167, INDIRECT($Q$2),V$6,0)*INDIRECT($P$1),VLOOKUP($P167, INDIRECT($Q$2),V$6,0)),IF($E167="E",0,3))</f>
        <v>134583</v>
      </c>
      <c r="W167" s="186" cm="1">
        <f t="array" aca="1" ref="W167" ca="1">ROUND(IF($Q167="Y",VLOOKUP($P167, INDIRECT($Q$2),W$6,0)*INDIRECT($P$1),VLOOKUP($P167, INDIRECT($Q$2),W$6,0)),IF($E167="E",0,3))</f>
        <v>138417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9"/>
        <v>06965C</v>
      </c>
      <c r="AC167" s="130" t="str">
        <f t="shared" si="32"/>
        <v>Policy, Research and Outreach Manager</v>
      </c>
      <c r="AD167" s="284" t="str">
        <f t="shared" si="33"/>
        <v>54</v>
      </c>
      <c r="AE167" s="282">
        <f t="shared" ca="1" si="27"/>
        <v>61.226999999999997</v>
      </c>
      <c r="AF167" s="282">
        <f t="shared" ca="1" si="27"/>
        <v>62.94</v>
      </c>
      <c r="AG167" s="282">
        <f t="shared" ca="1" si="27"/>
        <v>64.704000000000008</v>
      </c>
      <c r="AH167" s="282">
        <f t="shared" ca="1" si="27"/>
        <v>66.547000000000011</v>
      </c>
      <c r="AI167" s="282" t="str">
        <f t="shared" ca="1" si="27"/>
        <v/>
      </c>
      <c r="AJ167" s="282" t="str">
        <f t="shared" ca="1" si="27"/>
        <v/>
      </c>
      <c r="AK167" s="282" t="str">
        <f t="shared" ca="1" si="27"/>
        <v/>
      </c>
    </row>
    <row r="168" spans="1:37" x14ac:dyDescent="0.3">
      <c r="A168" s="75" t="s">
        <v>473</v>
      </c>
      <c r="B168" s="75">
        <v>11</v>
      </c>
      <c r="C168" s="70" t="s">
        <v>65</v>
      </c>
      <c r="D168" s="75">
        <v>508</v>
      </c>
      <c r="E168" s="75" t="s">
        <v>17</v>
      </c>
      <c r="F168" s="73" t="s">
        <v>467</v>
      </c>
      <c r="G168" s="74">
        <f t="shared" ref="G168:M200" ca="1" si="34">IF(E168="E",ROUND(T168,0),ROUND(T168,3))</f>
        <v>95950</v>
      </c>
      <c r="H168" s="74">
        <f t="shared" ca="1" si="34"/>
        <v>101002</v>
      </c>
      <c r="I168" s="74">
        <f t="shared" ca="1" si="34"/>
        <v>106315</v>
      </c>
      <c r="J168" s="74">
        <f t="shared" ca="1" si="34"/>
        <v>113545</v>
      </c>
      <c r="K168" s="74">
        <f t="shared" ca="1" si="34"/>
        <v>116726</v>
      </c>
      <c r="L168" s="74">
        <f t="shared" ca="1" si="34"/>
        <v>119996</v>
      </c>
      <c r="M168" s="74">
        <f t="shared" ca="1" si="34"/>
        <v>123415</v>
      </c>
      <c r="N168" s="72"/>
      <c r="P168" s="187" t="str">
        <f t="shared" si="28"/>
        <v>52937C</v>
      </c>
      <c r="Q168" s="191" t="s">
        <v>600</v>
      </c>
      <c r="R168" s="188" t="str">
        <f t="shared" si="31"/>
        <v>Principal Budget and Evaluation Analyst</v>
      </c>
      <c r="S168" s="189" t="str">
        <f t="shared" si="30"/>
        <v>41C</v>
      </c>
      <c r="T168" s="186" cm="1">
        <f t="array" aca="1" ref="T168" ca="1">ROUND(IF($Q168="Y",VLOOKUP($P168, INDIRECT($Q$2),T$6,0)*INDIRECT($P$1),VLOOKUP($P168, INDIRECT($Q$2),T$6,0)),IF($E168="E",0,3))</f>
        <v>95950</v>
      </c>
      <c r="U168" s="186" cm="1">
        <f t="array" aca="1" ref="U168" ca="1">ROUND(IF($Q168="Y",VLOOKUP($P168, INDIRECT($Q$2),U$6,0)*INDIRECT($P$1),VLOOKUP($P168, INDIRECT($Q$2),U$6,0)),IF($E168="E",0,3))</f>
        <v>101002</v>
      </c>
      <c r="V168" s="186" cm="1">
        <f t="array" aca="1" ref="V168" ca="1">ROUND(IF($Q168="Y",VLOOKUP($P168, INDIRECT($Q$2),V$6,0)*INDIRECT($P$1),VLOOKUP($P168, INDIRECT($Q$2),V$6,0)),IF($E168="E",0,3))</f>
        <v>106315</v>
      </c>
      <c r="W168" s="186" cm="1">
        <f t="array" aca="1" ref="W168" ca="1">ROUND(IF($Q168="Y",VLOOKUP($P168, INDIRECT($Q$2),W$6,0)*INDIRECT($P$1),VLOOKUP($P168, INDIRECT($Q$2),W$6,0)),IF($E168="E",0,3))</f>
        <v>113545</v>
      </c>
      <c r="X168" s="186" cm="1">
        <f t="array" aca="1" ref="X168" ca="1">ROUND(IF($Q168="Y",VLOOKUP($P168, INDIRECT($Q$2),X$6,0)*INDIRECT($P$1),VLOOKUP($P168, INDIRECT($Q$2),X$6,0)),IF($E168="E",0,3))</f>
        <v>116726</v>
      </c>
      <c r="Y168" s="186" cm="1">
        <f t="array" aca="1" ref="Y168" ca="1">ROUND(IF($Q168="Y",VLOOKUP($P168, INDIRECT($Q$2),Y$6,0)*INDIRECT($P$1),VLOOKUP($P168, INDIRECT($Q$2),Y$6,0)),IF($E168="E",0,3))</f>
        <v>119996</v>
      </c>
      <c r="Z168" s="186" cm="1">
        <f t="array" aca="1" ref="Z168" ca="1">ROUND(IF($Q168="Y",VLOOKUP($P168, INDIRECT($Q$2),Z$6,0)*INDIRECT($P$1),VLOOKUP($P168, INDIRECT($Q$2),Z$6,0)),IF($E168="E",0,3))</f>
        <v>123415</v>
      </c>
      <c r="AA168" s="186"/>
      <c r="AB168" s="282" t="str">
        <f t="shared" si="29"/>
        <v>52937C</v>
      </c>
      <c r="AC168" s="130" t="str">
        <f t="shared" si="32"/>
        <v>Principal Budget and Evaluation Analyst</v>
      </c>
      <c r="AD168" s="284" t="str">
        <f t="shared" si="33"/>
        <v>41C</v>
      </c>
      <c r="AE168" s="282">
        <f t="shared" ref="AE168:AK200" ca="1" si="35">IF(T168=0,"",IF($E168="E",ROUNDUP(T168/2080,3),T168))</f>
        <v>46.129999999999995</v>
      </c>
      <c r="AF168" s="282">
        <f t="shared" ca="1" si="35"/>
        <v>48.558999999999997</v>
      </c>
      <c r="AG168" s="282">
        <f t="shared" ca="1" si="35"/>
        <v>51.113</v>
      </c>
      <c r="AH168" s="282">
        <f t="shared" ca="1" si="35"/>
        <v>54.588999999999999</v>
      </c>
      <c r="AI168" s="282">
        <f t="shared" ca="1" si="35"/>
        <v>56.119</v>
      </c>
      <c r="AJ168" s="282">
        <f t="shared" ca="1" si="35"/>
        <v>57.690999999999995</v>
      </c>
      <c r="AK168" s="282">
        <f t="shared" ca="1" si="35"/>
        <v>59.335000000000001</v>
      </c>
    </row>
    <row r="169" spans="1:37" x14ac:dyDescent="0.3">
      <c r="A169" s="75" t="s">
        <v>177</v>
      </c>
      <c r="B169" s="75">
        <v>7</v>
      </c>
      <c r="C169" s="70" t="s">
        <v>81</v>
      </c>
      <c r="D169" s="75">
        <v>325</v>
      </c>
      <c r="E169" s="75" t="s">
        <v>21</v>
      </c>
      <c r="F169" s="73" t="s">
        <v>415</v>
      </c>
      <c r="G169" s="74">
        <f t="shared" ca="1" si="34"/>
        <v>31.265999999999998</v>
      </c>
      <c r="H169" s="74">
        <f t="shared" ca="1" si="34"/>
        <v>32.911999999999999</v>
      </c>
      <c r="I169" s="74">
        <f t="shared" ca="1" si="34"/>
        <v>34.642000000000003</v>
      </c>
      <c r="J169" s="74">
        <f t="shared" ca="1" si="34"/>
        <v>37.005000000000003</v>
      </c>
      <c r="K169" s="74">
        <f t="shared" ca="1" si="34"/>
        <v>38.042000000000002</v>
      </c>
      <c r="L169" s="74">
        <f t="shared" ca="1" si="34"/>
        <v>39.104999999999997</v>
      </c>
      <c r="M169" s="74">
        <f t="shared" ca="1" si="34"/>
        <v>40.22</v>
      </c>
      <c r="N169" s="72"/>
      <c r="P169" s="187" t="str">
        <f t="shared" si="28"/>
        <v>08360C</v>
      </c>
      <c r="Q169" s="191" t="s">
        <v>600</v>
      </c>
      <c r="R169" s="188" t="str">
        <f t="shared" si="31"/>
        <v>Program Assistant</v>
      </c>
      <c r="S169" s="189" t="str">
        <f t="shared" si="30"/>
        <v>08</v>
      </c>
      <c r="T169" s="186" cm="1">
        <f t="array" aca="1" ref="T169" ca="1">ROUND(IF($Q169="Y",VLOOKUP($P169, INDIRECT($Q$2),T$6,0)*INDIRECT($P$1),VLOOKUP($P169, INDIRECT($Q$2),T$6,0)),IF($E169="E",0,3))</f>
        <v>31.265999999999998</v>
      </c>
      <c r="U169" s="186" cm="1">
        <f t="array" aca="1" ref="U169" ca="1">ROUND(IF($Q169="Y",VLOOKUP($P169, INDIRECT($Q$2),U$6,0)*INDIRECT($P$1),VLOOKUP($P169, INDIRECT($Q$2),U$6,0)),IF($E169="E",0,3))</f>
        <v>32.911999999999999</v>
      </c>
      <c r="V169" s="186" cm="1">
        <f t="array" aca="1" ref="V169" ca="1">ROUND(IF($Q169="Y",VLOOKUP($P169, INDIRECT($Q$2),V$6,0)*INDIRECT($P$1),VLOOKUP($P169, INDIRECT($Q$2),V$6,0)),IF($E169="E",0,3))</f>
        <v>34.642000000000003</v>
      </c>
      <c r="W169" s="186" cm="1">
        <f t="array" aca="1" ref="W169" ca="1">ROUND(IF($Q169="Y",VLOOKUP($P169, INDIRECT($Q$2),W$6,0)*INDIRECT($P$1),VLOOKUP($P169, INDIRECT($Q$2),W$6,0)),IF($E169="E",0,3))</f>
        <v>37.005000000000003</v>
      </c>
      <c r="X169" s="186" cm="1">
        <f t="array" aca="1" ref="X169" ca="1">ROUND(IF($Q169="Y",VLOOKUP($P169, INDIRECT($Q$2),X$6,0)*INDIRECT($P$1),VLOOKUP($P169, INDIRECT($Q$2),X$6,0)),IF($E169="E",0,3))</f>
        <v>38.042000000000002</v>
      </c>
      <c r="Y169" s="186" cm="1">
        <f t="array" aca="1" ref="Y169" ca="1">ROUND(IF($Q169="Y",VLOOKUP($P169, INDIRECT($Q$2),Y$6,0)*INDIRECT($P$1),VLOOKUP($P169, INDIRECT($Q$2),Y$6,0)),IF($E169="E",0,3))</f>
        <v>39.104999999999997</v>
      </c>
      <c r="Z169" s="186" cm="1">
        <f t="array" aca="1" ref="Z169" ca="1">ROUND(IF($Q169="Y",VLOOKUP($P169, INDIRECT($Q$2),Z$6,0)*INDIRECT($P$1),VLOOKUP($P169, INDIRECT($Q$2),Z$6,0)),IF($E169="E",0,3))</f>
        <v>40.22</v>
      </c>
      <c r="AA169" s="186"/>
      <c r="AB169" s="282" t="str">
        <f t="shared" si="29"/>
        <v>08360C</v>
      </c>
      <c r="AC169" s="130" t="str">
        <f t="shared" si="32"/>
        <v>Program Assistant</v>
      </c>
      <c r="AD169" s="284" t="str">
        <f t="shared" si="33"/>
        <v>08</v>
      </c>
      <c r="AE169" s="282">
        <f t="shared" ca="1" si="35"/>
        <v>31.265999999999998</v>
      </c>
      <c r="AF169" s="282">
        <f t="shared" ca="1" si="35"/>
        <v>32.911999999999999</v>
      </c>
      <c r="AG169" s="282">
        <f t="shared" ca="1" si="35"/>
        <v>34.642000000000003</v>
      </c>
      <c r="AH169" s="282">
        <f t="shared" ca="1" si="35"/>
        <v>37.005000000000003</v>
      </c>
      <c r="AI169" s="282">
        <f t="shared" ca="1" si="35"/>
        <v>38.042000000000002</v>
      </c>
      <c r="AJ169" s="282">
        <f t="shared" ca="1" si="35"/>
        <v>39.104999999999997</v>
      </c>
      <c r="AK169" s="282">
        <f t="shared" ca="1" si="35"/>
        <v>40.22</v>
      </c>
    </row>
    <row r="170" spans="1:37" x14ac:dyDescent="0.3">
      <c r="A170" s="75" t="s">
        <v>940</v>
      </c>
      <c r="B170" s="75">
        <v>9</v>
      </c>
      <c r="C170" s="70" t="s">
        <v>941</v>
      </c>
      <c r="D170" s="75">
        <v>415</v>
      </c>
      <c r="E170" s="75" t="s">
        <v>17</v>
      </c>
      <c r="F170" s="73" t="s">
        <v>942</v>
      </c>
      <c r="G170" s="74">
        <f t="shared" ca="1" si="34"/>
        <v>86887</v>
      </c>
      <c r="H170" s="74">
        <f t="shared" ca="1" si="34"/>
        <v>97985</v>
      </c>
      <c r="I170" s="74">
        <f t="shared" ca="1" si="34"/>
        <v>101909</v>
      </c>
      <c r="J170" s="74">
        <f t="shared" ca="1" si="34"/>
        <v>105987</v>
      </c>
      <c r="K170" s="74">
        <f t="shared" ca="1" si="34"/>
        <v>110231</v>
      </c>
      <c r="L170" s="74">
        <f t="shared" ca="1" si="34"/>
        <v>0</v>
      </c>
      <c r="M170" s="74">
        <f t="shared" ca="1" si="34"/>
        <v>0</v>
      </c>
      <c r="N170" s="72"/>
      <c r="P170" s="187" t="str">
        <f t="shared" si="28"/>
        <v>59441C</v>
      </c>
      <c r="Q170" s="191" t="s">
        <v>600</v>
      </c>
      <c r="R170" s="188" t="str">
        <f t="shared" si="31"/>
        <v xml:space="preserve">Project Coordinator - HR Confidential </v>
      </c>
      <c r="S170" s="189" t="str">
        <f t="shared" si="30"/>
        <v>118</v>
      </c>
      <c r="T170" s="186" cm="1">
        <f t="array" aca="1" ref="T170" ca="1">ROUND(IF($Q170="Y",VLOOKUP($P170, INDIRECT($Q$2),T$6,0)*INDIRECT($P$1),VLOOKUP($P170, INDIRECT($Q$2),T$6,0)),IF($E170="E",0,3))</f>
        <v>86887</v>
      </c>
      <c r="U170" s="186" cm="1">
        <f t="array" aca="1" ref="U170" ca="1">ROUND(IF($Q170="Y",VLOOKUP($P170, INDIRECT($Q$2),U$6,0)*INDIRECT($P$1),VLOOKUP($P170, INDIRECT($Q$2),U$6,0)),IF($E170="E",0,3))</f>
        <v>97985</v>
      </c>
      <c r="V170" s="186" cm="1">
        <f t="array" aca="1" ref="V170" ca="1">ROUND(IF($Q170="Y",VLOOKUP($P170, INDIRECT($Q$2),V$6,0)*INDIRECT($P$1),VLOOKUP($P170, INDIRECT($Q$2),V$6,0)),IF($E170="E",0,3))</f>
        <v>101909</v>
      </c>
      <c r="W170" s="186" cm="1">
        <f t="array" aca="1" ref="W170" ca="1">ROUND(IF($Q170="Y",VLOOKUP($P170, INDIRECT($Q$2),W$6,0)*INDIRECT($P$1),VLOOKUP($P170, INDIRECT($Q$2),W$6,0)),IF($E170="E",0,3))</f>
        <v>105987</v>
      </c>
      <c r="X170" s="186" cm="1">
        <f t="array" aca="1" ref="X170" ca="1">ROUND(IF($Q170="Y",VLOOKUP($P170, INDIRECT($Q$2),X$6,0)*INDIRECT($P$1),VLOOKUP($P170, INDIRECT($Q$2),X$6,0)),IF($E170="E",0,3))</f>
        <v>110231</v>
      </c>
      <c r="Y170" s="186" cm="1">
        <f t="array" aca="1" ref="Y170" ca="1">ROUND(IF($Q170="Y",VLOOKUP($P170, INDIRECT($Q$2),Y$6,0)*INDIRECT($P$1),VLOOKUP($P170, INDIRECT($Q$2),Y$6,0)),IF($E170="E",0,3))</f>
        <v>0</v>
      </c>
      <c r="Z170" s="186" cm="1">
        <f t="array" aca="1" ref="Z170" ca="1">ROUND(IF($Q170="Y",VLOOKUP($P170, INDIRECT($Q$2),Z$6,0)*INDIRECT($P$1),VLOOKUP($P170, INDIRECT($Q$2),Z$6,0)),IF($E170="E",0,3))</f>
        <v>0</v>
      </c>
      <c r="AA170" s="186"/>
      <c r="AB170" s="282" t="str">
        <f t="shared" si="29"/>
        <v>59441C</v>
      </c>
      <c r="AC170" s="130" t="str">
        <f t="shared" si="32"/>
        <v xml:space="preserve">Project Coordinator - HR Confidential </v>
      </c>
      <c r="AD170" s="284" t="str">
        <f t="shared" si="33"/>
        <v>118</v>
      </c>
      <c r="AE170" s="282">
        <f t="shared" ca="1" si="35"/>
        <v>41.772999999999996</v>
      </c>
      <c r="AF170" s="282">
        <f t="shared" ca="1" si="35"/>
        <v>47.108999999999995</v>
      </c>
      <c r="AG170" s="282">
        <f t="shared" ca="1" si="35"/>
        <v>48.994999999999997</v>
      </c>
      <c r="AH170" s="282">
        <f t="shared" ca="1" si="35"/>
        <v>50.955999999999996</v>
      </c>
      <c r="AI170" s="282">
        <f t="shared" ca="1" si="35"/>
        <v>52.995999999999995</v>
      </c>
      <c r="AJ170" s="282" t="str">
        <f t="shared" ca="1" si="35"/>
        <v/>
      </c>
      <c r="AK170" s="282" t="str">
        <f t="shared" ca="1" si="35"/>
        <v/>
      </c>
    </row>
    <row r="171" spans="1:37" x14ac:dyDescent="0.3">
      <c r="A171" s="75" t="s">
        <v>179</v>
      </c>
      <c r="B171" s="75">
        <v>9</v>
      </c>
      <c r="C171" s="70" t="s">
        <v>178</v>
      </c>
      <c r="D171" s="75">
        <v>425</v>
      </c>
      <c r="E171" s="75" t="s">
        <v>17</v>
      </c>
      <c r="F171" s="73" t="s">
        <v>416</v>
      </c>
      <c r="G171" s="74">
        <f t="shared" ca="1" si="34"/>
        <v>89585</v>
      </c>
      <c r="H171" s="74">
        <f t="shared" ca="1" si="34"/>
        <v>95577</v>
      </c>
      <c r="I171" s="74">
        <f t="shared" ca="1" si="34"/>
        <v>98254</v>
      </c>
      <c r="J171" s="74">
        <f t="shared" ca="1" si="34"/>
        <v>101006</v>
      </c>
      <c r="K171" s="74">
        <f t="shared" ca="1" si="34"/>
        <v>103887</v>
      </c>
      <c r="L171" s="74">
        <f t="shared" ca="1" si="34"/>
        <v>0</v>
      </c>
      <c r="M171" s="74">
        <f t="shared" ca="1" si="34"/>
        <v>0</v>
      </c>
      <c r="N171" s="72"/>
      <c r="P171" s="187" t="str">
        <f t="shared" si="28"/>
        <v>08433C</v>
      </c>
      <c r="Q171" s="191" t="s">
        <v>600</v>
      </c>
      <c r="R171" s="188" t="str">
        <f t="shared" si="31"/>
        <v>Project Coordinator (Supervisory)</v>
      </c>
      <c r="S171" s="189" t="str">
        <f t="shared" si="30"/>
        <v>36</v>
      </c>
      <c r="T171" s="186" cm="1">
        <f t="array" aca="1" ref="T171" ca="1">ROUND(IF($Q171="Y",VLOOKUP($P171, INDIRECT($Q$2),T$6,0)*INDIRECT($P$1),VLOOKUP($P171, INDIRECT($Q$2),T$6,0)),IF($E171="E",0,3))</f>
        <v>89585</v>
      </c>
      <c r="U171" s="186" cm="1">
        <f t="array" aca="1" ref="U171" ca="1">ROUND(IF($Q171="Y",VLOOKUP($P171, INDIRECT($Q$2),U$6,0)*INDIRECT($P$1),VLOOKUP($P171, INDIRECT($Q$2),U$6,0)),IF($E171="E",0,3))</f>
        <v>95577</v>
      </c>
      <c r="V171" s="186" cm="1">
        <f t="array" aca="1" ref="V171" ca="1">ROUND(IF($Q171="Y",VLOOKUP($P171, INDIRECT($Q$2),V$6,0)*INDIRECT($P$1),VLOOKUP($P171, INDIRECT($Q$2),V$6,0)),IF($E171="E",0,3))</f>
        <v>98254</v>
      </c>
      <c r="W171" s="186" cm="1">
        <f t="array" aca="1" ref="W171" ca="1">ROUND(IF($Q171="Y",VLOOKUP($P171, INDIRECT($Q$2),W$6,0)*INDIRECT($P$1),VLOOKUP($P171, INDIRECT($Q$2),W$6,0)),IF($E171="E",0,3))</f>
        <v>101006</v>
      </c>
      <c r="X171" s="186" cm="1">
        <f t="array" aca="1" ref="X171" ca="1">ROUND(IF($Q171="Y",VLOOKUP($P171, INDIRECT($Q$2),X$6,0)*INDIRECT($P$1),VLOOKUP($P171, INDIRECT($Q$2),X$6,0)),IF($E171="E",0,3))</f>
        <v>103887</v>
      </c>
      <c r="Y171" s="186" cm="1">
        <f t="array" aca="1" ref="Y171" ca="1">ROUND(IF($Q171="Y",VLOOKUP($P171, INDIRECT($Q$2),Y$6,0)*INDIRECT($P$1),VLOOKUP($P171, INDIRECT($Q$2),Y$6,0)),IF($E171="E",0,3))</f>
        <v>0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9"/>
        <v>08433C</v>
      </c>
      <c r="AC171" s="130" t="str">
        <f t="shared" si="32"/>
        <v>Project Coordinator (Supervisory)</v>
      </c>
      <c r="AD171" s="284" t="str">
        <f t="shared" si="33"/>
        <v>36</v>
      </c>
      <c r="AE171" s="282">
        <f t="shared" ca="1" si="35"/>
        <v>43.07</v>
      </c>
      <c r="AF171" s="282">
        <f t="shared" ca="1" si="35"/>
        <v>45.951000000000001</v>
      </c>
      <c r="AG171" s="282">
        <f t="shared" ca="1" si="35"/>
        <v>47.238</v>
      </c>
      <c r="AH171" s="282">
        <f t="shared" ca="1" si="35"/>
        <v>48.561</v>
      </c>
      <c r="AI171" s="282">
        <f t="shared" ca="1" si="35"/>
        <v>49.945999999999998</v>
      </c>
      <c r="AJ171" s="282" t="str">
        <f t="shared" ca="1" si="35"/>
        <v/>
      </c>
      <c r="AK171" s="282" t="str">
        <f t="shared" ca="1" si="35"/>
        <v/>
      </c>
    </row>
    <row r="172" spans="1:37" x14ac:dyDescent="0.3">
      <c r="A172" s="75" t="s">
        <v>229</v>
      </c>
      <c r="B172" s="75">
        <v>10</v>
      </c>
      <c r="C172" s="70" t="s">
        <v>44</v>
      </c>
      <c r="D172" s="75">
        <v>460</v>
      </c>
      <c r="E172" s="75" t="s">
        <v>17</v>
      </c>
      <c r="F172" s="73" t="s">
        <v>642</v>
      </c>
      <c r="G172" s="74">
        <f t="shared" ca="1" si="34"/>
        <v>86949</v>
      </c>
      <c r="H172" s="74">
        <f t="shared" ca="1" si="34"/>
        <v>91439</v>
      </c>
      <c r="I172" s="74">
        <f t="shared" ca="1" si="34"/>
        <v>96099</v>
      </c>
      <c r="J172" s="74">
        <f t="shared" ca="1" si="34"/>
        <v>102604</v>
      </c>
      <c r="K172" s="74">
        <f t="shared" ca="1" si="34"/>
        <v>105478</v>
      </c>
      <c r="L172" s="74">
        <f t="shared" ca="1" si="34"/>
        <v>108431</v>
      </c>
      <c r="M172" s="74">
        <f t="shared" ca="1" si="34"/>
        <v>111524</v>
      </c>
      <c r="N172" s="72"/>
      <c r="P172" s="187" t="str">
        <f t="shared" si="28"/>
        <v>10207C</v>
      </c>
      <c r="Q172" s="191" t="s">
        <v>600</v>
      </c>
      <c r="R172" s="188" t="str">
        <f t="shared" si="31"/>
        <v>Property and Evidence Manager</v>
      </c>
      <c r="S172" s="189" t="str">
        <f t="shared" si="30"/>
        <v>34D</v>
      </c>
      <c r="T172" s="186" cm="1">
        <f t="array" aca="1" ref="T172" ca="1">ROUND(IF($Q172="Y",VLOOKUP($P172, INDIRECT($Q$2),T$6,0)*INDIRECT($P$1),VLOOKUP($P172, INDIRECT($Q$2),T$6,0)),IF($E172="E",0,3))</f>
        <v>86949</v>
      </c>
      <c r="U172" s="186" cm="1">
        <f t="array" aca="1" ref="U172" ca="1">ROUND(IF($Q172="Y",VLOOKUP($P172, INDIRECT($Q$2),U$6,0)*INDIRECT($P$1),VLOOKUP($P172, INDIRECT($Q$2),U$6,0)),IF($E172="E",0,3))</f>
        <v>91439</v>
      </c>
      <c r="V172" s="186" cm="1">
        <f t="array" aca="1" ref="V172" ca="1">ROUND(IF($Q172="Y",VLOOKUP($P172, INDIRECT($Q$2),V$6,0)*INDIRECT($P$1),VLOOKUP($P172, INDIRECT($Q$2),V$6,0)),IF($E172="E",0,3))</f>
        <v>96099</v>
      </c>
      <c r="W172" s="186" cm="1">
        <f t="array" aca="1" ref="W172" ca="1">ROUND(IF($Q172="Y",VLOOKUP($P172, INDIRECT($Q$2),W$6,0)*INDIRECT($P$1),VLOOKUP($P172, INDIRECT($Q$2),W$6,0)),IF($E172="E",0,3))</f>
        <v>102604</v>
      </c>
      <c r="X172" s="186" cm="1">
        <f t="array" aca="1" ref="X172" ca="1">ROUND(IF($Q172="Y",VLOOKUP($P172, INDIRECT($Q$2),X$6,0)*INDIRECT($P$1),VLOOKUP($P172, INDIRECT($Q$2),X$6,0)),IF($E172="E",0,3))</f>
        <v>105478</v>
      </c>
      <c r="Y172" s="186" cm="1">
        <f t="array" aca="1" ref="Y172" ca="1">ROUND(IF($Q172="Y",VLOOKUP($P172, INDIRECT($Q$2),Y$6,0)*INDIRECT($P$1),VLOOKUP($P172, INDIRECT($Q$2),Y$6,0)),IF($E172="E",0,3))</f>
        <v>108431</v>
      </c>
      <c r="Z172" s="186" cm="1">
        <f t="array" aca="1" ref="Z172" ca="1">ROUND(IF($Q172="Y",VLOOKUP($P172, INDIRECT($Q$2),Z$6,0)*INDIRECT($P$1),VLOOKUP($P172, INDIRECT($Q$2),Z$6,0)),IF($E172="E",0,3))</f>
        <v>111524</v>
      </c>
      <c r="AA172" s="186"/>
      <c r="AB172" s="282" t="str">
        <f t="shared" si="29"/>
        <v>10207C</v>
      </c>
      <c r="AC172" s="130" t="str">
        <f t="shared" si="32"/>
        <v>Property and Evidence Manager</v>
      </c>
      <c r="AD172" s="284" t="str">
        <f t="shared" si="33"/>
        <v>34D</v>
      </c>
      <c r="AE172" s="282">
        <f t="shared" ca="1" si="35"/>
        <v>41.802999999999997</v>
      </c>
      <c r="AF172" s="282">
        <f t="shared" ca="1" si="35"/>
        <v>43.961999999999996</v>
      </c>
      <c r="AG172" s="282">
        <f t="shared" ca="1" si="35"/>
        <v>46.201999999999998</v>
      </c>
      <c r="AH172" s="282">
        <f t="shared" ca="1" si="35"/>
        <v>49.329000000000001</v>
      </c>
      <c r="AI172" s="282">
        <f t="shared" ca="1" si="35"/>
        <v>50.710999999999999</v>
      </c>
      <c r="AJ172" s="282">
        <f t="shared" ca="1" si="35"/>
        <v>52.131</v>
      </c>
      <c r="AK172" s="282">
        <f t="shared" ca="1" si="35"/>
        <v>53.617999999999995</v>
      </c>
    </row>
    <row r="173" spans="1:37" x14ac:dyDescent="0.3">
      <c r="A173" s="75" t="s">
        <v>181</v>
      </c>
      <c r="B173" s="75">
        <v>9</v>
      </c>
      <c r="C173" s="70" t="s">
        <v>180</v>
      </c>
      <c r="D173" s="75">
        <v>410</v>
      </c>
      <c r="E173" s="75" t="s">
        <v>17</v>
      </c>
      <c r="F173" s="73" t="s">
        <v>417</v>
      </c>
      <c r="G173" s="74">
        <f t="shared" ca="1" si="34"/>
        <v>73551</v>
      </c>
      <c r="H173" s="74">
        <f t="shared" ca="1" si="34"/>
        <v>77425</v>
      </c>
      <c r="I173" s="74">
        <f t="shared" ca="1" si="34"/>
        <v>81501</v>
      </c>
      <c r="J173" s="74">
        <f t="shared" ca="1" si="34"/>
        <v>87040</v>
      </c>
      <c r="K173" s="74">
        <f t="shared" ca="1" si="34"/>
        <v>89477</v>
      </c>
      <c r="L173" s="74">
        <f t="shared" ca="1" si="34"/>
        <v>91983</v>
      </c>
      <c r="M173" s="74">
        <f t="shared" ca="1" si="34"/>
        <v>94603</v>
      </c>
      <c r="N173" s="72"/>
      <c r="P173" s="187" t="str">
        <f t="shared" si="28"/>
        <v>08445C</v>
      </c>
      <c r="Q173" s="191" t="s">
        <v>600</v>
      </c>
      <c r="R173" s="188" t="str">
        <f t="shared" si="31"/>
        <v>Property Services Project Coordinator</v>
      </c>
      <c r="S173" s="189" t="str">
        <f t="shared" si="30"/>
        <v>74</v>
      </c>
      <c r="T173" s="186" cm="1">
        <f t="array" aca="1" ref="T173" ca="1">ROUND(IF($Q173="Y",VLOOKUP($P173, INDIRECT($Q$2),T$6,0)*INDIRECT($P$1),VLOOKUP($P173, INDIRECT($Q$2),T$6,0)),IF($E173="E",0,3))</f>
        <v>73551</v>
      </c>
      <c r="U173" s="186" cm="1">
        <f t="array" aca="1" ref="U173" ca="1">ROUND(IF($Q173="Y",VLOOKUP($P173, INDIRECT($Q$2),U$6,0)*INDIRECT($P$1),VLOOKUP($P173, INDIRECT($Q$2),U$6,0)),IF($E173="E",0,3))</f>
        <v>77425</v>
      </c>
      <c r="V173" s="186" cm="1">
        <f t="array" aca="1" ref="V173" ca="1">ROUND(IF($Q173="Y",VLOOKUP($P173, INDIRECT($Q$2),V$6,0)*INDIRECT($P$1),VLOOKUP($P173, INDIRECT($Q$2),V$6,0)),IF($E173="E",0,3))</f>
        <v>81501</v>
      </c>
      <c r="W173" s="186" cm="1">
        <f t="array" aca="1" ref="W173" ca="1">ROUND(IF($Q173="Y",VLOOKUP($P173, INDIRECT($Q$2),W$6,0)*INDIRECT($P$1),VLOOKUP($P173, INDIRECT($Q$2),W$6,0)),IF($E173="E",0,3))</f>
        <v>87040</v>
      </c>
      <c r="X173" s="186" cm="1">
        <f t="array" aca="1" ref="X173" ca="1">ROUND(IF($Q173="Y",VLOOKUP($P173, INDIRECT($Q$2),X$6,0)*INDIRECT($P$1),VLOOKUP($P173, INDIRECT($Q$2),X$6,0)),IF($E173="E",0,3))</f>
        <v>89477</v>
      </c>
      <c r="Y173" s="186" cm="1">
        <f t="array" aca="1" ref="Y173" ca="1">ROUND(IF($Q173="Y",VLOOKUP($P173, INDIRECT($Q$2),Y$6,0)*INDIRECT($P$1),VLOOKUP($P173, INDIRECT($Q$2),Y$6,0)),IF($E173="E",0,3))</f>
        <v>91983</v>
      </c>
      <c r="Z173" s="186" cm="1">
        <f t="array" aca="1" ref="Z173" ca="1">ROUND(IF($Q173="Y",VLOOKUP($P173, INDIRECT($Q$2),Z$6,0)*INDIRECT($P$1),VLOOKUP($P173, INDIRECT($Q$2),Z$6,0)),IF($E173="E",0,3))</f>
        <v>94603</v>
      </c>
      <c r="AA173" s="186"/>
      <c r="AB173" s="282" t="str">
        <f t="shared" si="29"/>
        <v>08445C</v>
      </c>
      <c r="AC173" s="130" t="str">
        <f t="shared" si="32"/>
        <v>Property Services Project Coordinator</v>
      </c>
      <c r="AD173" s="284" t="str">
        <f t="shared" si="33"/>
        <v>74</v>
      </c>
      <c r="AE173" s="282">
        <f t="shared" ca="1" si="35"/>
        <v>35.361999999999995</v>
      </c>
      <c r="AF173" s="282">
        <f t="shared" ca="1" si="35"/>
        <v>37.223999999999997</v>
      </c>
      <c r="AG173" s="282">
        <f t="shared" ca="1" si="35"/>
        <v>39.183999999999997</v>
      </c>
      <c r="AH173" s="282">
        <f t="shared" ca="1" si="35"/>
        <v>41.846999999999994</v>
      </c>
      <c r="AI173" s="282">
        <f t="shared" ca="1" si="35"/>
        <v>43.018000000000001</v>
      </c>
      <c r="AJ173" s="282">
        <f t="shared" ca="1" si="35"/>
        <v>44.222999999999999</v>
      </c>
      <c r="AK173" s="282">
        <f t="shared" ca="1" si="35"/>
        <v>45.482999999999997</v>
      </c>
    </row>
    <row r="174" spans="1:37" x14ac:dyDescent="0.3">
      <c r="A174" s="75" t="s">
        <v>182</v>
      </c>
      <c r="B174" s="75">
        <v>10</v>
      </c>
      <c r="C174" s="70" t="s">
        <v>162</v>
      </c>
      <c r="D174" s="75">
        <v>493</v>
      </c>
      <c r="E174" s="75" t="s">
        <v>17</v>
      </c>
      <c r="F174" s="73" t="s">
        <v>418</v>
      </c>
      <c r="G174" s="74">
        <f t="shared" ca="1" si="34"/>
        <v>99868</v>
      </c>
      <c r="H174" s="74">
        <f t="shared" ca="1" si="34"/>
        <v>103863</v>
      </c>
      <c r="I174" s="74">
        <f t="shared" ca="1" si="34"/>
        <v>108016</v>
      </c>
      <c r="J174" s="74">
        <f t="shared" ca="1" si="34"/>
        <v>112336</v>
      </c>
      <c r="K174" s="74">
        <f t="shared" ca="1" si="34"/>
        <v>116832</v>
      </c>
      <c r="L174" s="74">
        <f t="shared" ca="1" si="34"/>
        <v>0</v>
      </c>
      <c r="M174" s="74">
        <f t="shared" ca="1" si="34"/>
        <v>0</v>
      </c>
      <c r="N174" s="72"/>
      <c r="P174" s="187" t="str">
        <f t="shared" si="28"/>
        <v>08447C</v>
      </c>
      <c r="Q174" s="191" t="s">
        <v>600</v>
      </c>
      <c r="R174" s="188" t="str">
        <f t="shared" si="31"/>
        <v>Public Arts Administrator</v>
      </c>
      <c r="S174" s="189" t="str">
        <f t="shared" si="30"/>
        <v>10</v>
      </c>
      <c r="T174" s="186" cm="1">
        <f t="array" aca="1" ref="T174" ca="1">ROUND(IF($Q174="Y",VLOOKUP($P174, INDIRECT($Q$2),T$6,0)*INDIRECT($P$1),VLOOKUP($P174, INDIRECT($Q$2),T$6,0)),IF($E174="E",0,3))</f>
        <v>99868</v>
      </c>
      <c r="U174" s="186" cm="1">
        <f t="array" aca="1" ref="U174" ca="1">ROUND(IF($Q174="Y",VLOOKUP($P174, INDIRECT($Q$2),U$6,0)*INDIRECT($P$1),VLOOKUP($P174, INDIRECT($Q$2),U$6,0)),IF($E174="E",0,3))</f>
        <v>103863</v>
      </c>
      <c r="V174" s="186" cm="1">
        <f t="array" aca="1" ref="V174" ca="1">ROUND(IF($Q174="Y",VLOOKUP($P174, INDIRECT($Q$2),V$6,0)*INDIRECT($P$1),VLOOKUP($P174, INDIRECT($Q$2),V$6,0)),IF($E174="E",0,3))</f>
        <v>108016</v>
      </c>
      <c r="W174" s="186" cm="1">
        <f t="array" aca="1" ref="W174" ca="1">ROUND(IF($Q174="Y",VLOOKUP($P174, INDIRECT($Q$2),W$6,0)*INDIRECT($P$1),VLOOKUP($P174, INDIRECT($Q$2),W$6,0)),IF($E174="E",0,3))</f>
        <v>112336</v>
      </c>
      <c r="X174" s="186" cm="1">
        <f t="array" aca="1" ref="X174" ca="1">ROUND(IF($Q174="Y",VLOOKUP($P174, INDIRECT($Q$2),X$6,0)*INDIRECT($P$1),VLOOKUP($P174, INDIRECT($Q$2),X$6,0)),IF($E174="E",0,3))</f>
        <v>116832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9"/>
        <v>08447C</v>
      </c>
      <c r="AC174" s="130" t="str">
        <f t="shared" si="32"/>
        <v>Public Arts Administrator</v>
      </c>
      <c r="AD174" s="284" t="str">
        <f t="shared" si="33"/>
        <v>10</v>
      </c>
      <c r="AE174" s="282">
        <f t="shared" ca="1" si="35"/>
        <v>48.013999999999996</v>
      </c>
      <c r="AF174" s="282">
        <f t="shared" ca="1" si="35"/>
        <v>49.934999999999995</v>
      </c>
      <c r="AG174" s="282">
        <f t="shared" ca="1" si="35"/>
        <v>51.930999999999997</v>
      </c>
      <c r="AH174" s="282">
        <f t="shared" ca="1" si="35"/>
        <v>54.007999999999996</v>
      </c>
      <c r="AI174" s="282">
        <f t="shared" ca="1" si="35"/>
        <v>56.169999999999995</v>
      </c>
      <c r="AJ174" s="282" t="str">
        <f t="shared" ca="1" si="35"/>
        <v/>
      </c>
      <c r="AK174" s="282" t="str">
        <f t="shared" ca="1" si="35"/>
        <v/>
      </c>
    </row>
    <row r="175" spans="1:37" x14ac:dyDescent="0.3">
      <c r="A175" s="75" t="s">
        <v>858</v>
      </c>
      <c r="B175" s="75">
        <v>10</v>
      </c>
      <c r="C175" s="70" t="s">
        <v>859</v>
      </c>
      <c r="D175" s="75">
        <v>460</v>
      </c>
      <c r="E175" s="75" t="s">
        <v>17</v>
      </c>
      <c r="F175" s="73" t="s">
        <v>857</v>
      </c>
      <c r="G175" s="74">
        <f t="shared" ca="1" si="34"/>
        <v>96597</v>
      </c>
      <c r="H175" s="74">
        <f t="shared" ca="1" si="34"/>
        <v>100466</v>
      </c>
      <c r="I175" s="74">
        <f t="shared" ca="1" si="34"/>
        <v>104488</v>
      </c>
      <c r="J175" s="74">
        <f t="shared" ca="1" si="34"/>
        <v>108673</v>
      </c>
      <c r="K175" s="74">
        <f t="shared" ca="1" si="34"/>
        <v>113024</v>
      </c>
      <c r="L175" s="74">
        <f t="shared" ca="1" si="34"/>
        <v>0</v>
      </c>
      <c r="M175" s="74">
        <f t="shared" ca="1" si="34"/>
        <v>0</v>
      </c>
      <c r="N175" s="72"/>
      <c r="P175" s="187" t="str">
        <f t="shared" si="28"/>
        <v>59425C</v>
      </c>
      <c r="Q175" s="191" t="s">
        <v>600</v>
      </c>
      <c r="R175" s="188" t="str">
        <f t="shared" si="31"/>
        <v>Public Health Administrative Services Program Manager</v>
      </c>
      <c r="S175" s="189" t="str">
        <f t="shared" si="30"/>
        <v>114</v>
      </c>
      <c r="T175" s="186" cm="1">
        <f t="array" aca="1" ref="T175" ca="1">ROUND(IF($Q175="Y",VLOOKUP($P175, INDIRECT($Q$2),T$6,0)*INDIRECT($P$1),VLOOKUP($P175, INDIRECT($Q$2),T$6,0)),IF($E175="E",0,3))</f>
        <v>96597</v>
      </c>
      <c r="U175" s="186" cm="1">
        <f t="array" aca="1" ref="U175" ca="1">ROUND(IF($Q175="Y",VLOOKUP($P175, INDIRECT($Q$2),U$6,0)*INDIRECT($P$1),VLOOKUP($P175, INDIRECT($Q$2),U$6,0)),IF($E175="E",0,3))</f>
        <v>100466</v>
      </c>
      <c r="V175" s="186" cm="1">
        <f t="array" aca="1" ref="V175" ca="1">ROUND(IF($Q175="Y",VLOOKUP($P175, INDIRECT($Q$2),V$6,0)*INDIRECT($P$1),VLOOKUP($P175, INDIRECT($Q$2),V$6,0)),IF($E175="E",0,3))</f>
        <v>104488</v>
      </c>
      <c r="W175" s="186" cm="1">
        <f t="array" aca="1" ref="W175" ca="1">ROUND(IF($Q175="Y",VLOOKUP($P175, INDIRECT($Q$2),W$6,0)*INDIRECT($P$1),VLOOKUP($P175, INDIRECT($Q$2),W$6,0)),IF($E175="E",0,3))</f>
        <v>108673</v>
      </c>
      <c r="X175" s="186" cm="1">
        <f t="array" aca="1" ref="X175" ca="1">ROUND(IF($Q175="Y",VLOOKUP($P175, INDIRECT($Q$2),X$6,0)*INDIRECT($P$1),VLOOKUP($P175, INDIRECT($Q$2),X$6,0)),IF($E175="E",0,3))</f>
        <v>113024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si="29"/>
        <v>59425C</v>
      </c>
      <c r="AC175" s="130" t="str">
        <f t="shared" si="32"/>
        <v>Public Health Administrative Services Program Manager</v>
      </c>
      <c r="AD175" s="284" t="str">
        <f t="shared" si="33"/>
        <v>114</v>
      </c>
      <c r="AE175" s="282">
        <f t="shared" ca="1" si="35"/>
        <v>46.440999999999995</v>
      </c>
      <c r="AF175" s="282">
        <f t="shared" ca="1" si="35"/>
        <v>48.300999999999995</v>
      </c>
      <c r="AG175" s="282">
        <f t="shared" ca="1" si="35"/>
        <v>50.234999999999999</v>
      </c>
      <c r="AH175" s="282">
        <f t="shared" ca="1" si="35"/>
        <v>52.247</v>
      </c>
      <c r="AI175" s="282">
        <f t="shared" ca="1" si="35"/>
        <v>54.338999999999999</v>
      </c>
      <c r="AJ175" s="282" t="str">
        <f t="shared" ca="1" si="35"/>
        <v/>
      </c>
      <c r="AK175" s="282" t="str">
        <f t="shared" ca="1" si="35"/>
        <v/>
      </c>
    </row>
    <row r="176" spans="1:37" x14ac:dyDescent="0.3">
      <c r="A176" s="75" t="s">
        <v>183</v>
      </c>
      <c r="B176" s="75">
        <v>10</v>
      </c>
      <c r="C176" s="70" t="s">
        <v>583</v>
      </c>
      <c r="D176" s="75">
        <v>485</v>
      </c>
      <c r="E176" s="75" t="s">
        <v>17</v>
      </c>
      <c r="F176" s="73" t="s">
        <v>419</v>
      </c>
      <c r="G176" s="74">
        <f t="shared" ca="1" si="34"/>
        <v>99851</v>
      </c>
      <c r="H176" s="74">
        <f t="shared" ca="1" si="34"/>
        <v>103851</v>
      </c>
      <c r="I176" s="74">
        <f t="shared" ca="1" si="34"/>
        <v>108009</v>
      </c>
      <c r="J176" s="74">
        <f t="shared" ca="1" si="34"/>
        <v>112334</v>
      </c>
      <c r="K176" s="74">
        <f t="shared" ca="1" si="34"/>
        <v>116833</v>
      </c>
      <c r="L176" s="74">
        <f t="shared" ca="1" si="34"/>
        <v>0</v>
      </c>
      <c r="M176" s="74">
        <f t="shared" ca="1" si="34"/>
        <v>0</v>
      </c>
      <c r="N176" s="72"/>
      <c r="P176" s="187" t="str">
        <f t="shared" si="28"/>
        <v>08487C</v>
      </c>
      <c r="Q176" s="191" t="s">
        <v>600</v>
      </c>
      <c r="R176" s="188" t="str">
        <f t="shared" si="31"/>
        <v>Public Health Mental Health Counselor</v>
      </c>
      <c r="S176" s="189" t="str">
        <f t="shared" si="30"/>
        <v>083</v>
      </c>
      <c r="T176" s="186" cm="1">
        <f t="array" aca="1" ref="T176" ca="1">ROUND(IF($Q176="Y",VLOOKUP($P176, INDIRECT($Q$2),T$6,0)*INDIRECT($P$1),VLOOKUP($P176, INDIRECT($Q$2),T$6,0)),IF($E176="E",0,3))</f>
        <v>99851</v>
      </c>
      <c r="U176" s="186" cm="1">
        <f t="array" aca="1" ref="U176" ca="1">ROUND(IF($Q176="Y",VLOOKUP($P176, INDIRECT($Q$2),U$6,0)*INDIRECT($P$1),VLOOKUP($P176, INDIRECT($Q$2),U$6,0)),IF($E176="E",0,3))</f>
        <v>103851</v>
      </c>
      <c r="V176" s="186" cm="1">
        <f t="array" aca="1" ref="V176" ca="1">ROUND(IF($Q176="Y",VLOOKUP($P176, INDIRECT($Q$2),V$6,0)*INDIRECT($P$1),VLOOKUP($P176, INDIRECT($Q$2),V$6,0)),IF($E176="E",0,3))</f>
        <v>108009</v>
      </c>
      <c r="W176" s="186" cm="1">
        <f t="array" aca="1" ref="W176" ca="1">ROUND(IF($Q176="Y",VLOOKUP($P176, INDIRECT($Q$2),W$6,0)*INDIRECT($P$1),VLOOKUP($P176, INDIRECT($Q$2),W$6,0)),IF($E176="E",0,3))</f>
        <v>112334</v>
      </c>
      <c r="X176" s="186" cm="1">
        <f t="array" aca="1" ref="X176" ca="1">ROUND(IF($Q176="Y",VLOOKUP($P176, INDIRECT($Q$2),X$6,0)*INDIRECT($P$1),VLOOKUP($P176, INDIRECT($Q$2),X$6,0)),IF($E176="E",0,3))</f>
        <v>116833</v>
      </c>
      <c r="Y176" s="186" cm="1">
        <f t="array" aca="1" ref="Y176" ca="1">ROUND(IF($Q176="Y",VLOOKUP($P176, INDIRECT($Q$2),Y$6,0)*INDIRECT($P$1),VLOOKUP($P176, INDIRECT($Q$2),Y$6,0)),IF($E176="E",0,3))</f>
        <v>0</v>
      </c>
      <c r="Z176" s="186" cm="1">
        <f t="array" aca="1" ref="Z176" ca="1">ROUND(IF($Q176="Y",VLOOKUP($P176, INDIRECT($Q$2),Z$6,0)*INDIRECT($P$1),VLOOKUP($P176, INDIRECT($Q$2),Z$6,0)),IF($E176="E",0,3))</f>
        <v>0</v>
      </c>
      <c r="AA176" s="186"/>
      <c r="AB176" s="282" t="str">
        <f t="shared" si="29"/>
        <v>08487C</v>
      </c>
      <c r="AC176" s="130" t="str">
        <f t="shared" si="32"/>
        <v>Public Health Mental Health Counselor</v>
      </c>
      <c r="AD176" s="284" t="str">
        <f t="shared" si="33"/>
        <v>083</v>
      </c>
      <c r="AE176" s="282">
        <f t="shared" ca="1" si="35"/>
        <v>48.006</v>
      </c>
      <c r="AF176" s="282">
        <f t="shared" ca="1" si="35"/>
        <v>49.928999999999995</v>
      </c>
      <c r="AG176" s="282">
        <f t="shared" ca="1" si="35"/>
        <v>51.927999999999997</v>
      </c>
      <c r="AH176" s="282">
        <f t="shared" ca="1" si="35"/>
        <v>54.006999999999998</v>
      </c>
      <c r="AI176" s="282">
        <f t="shared" ca="1" si="35"/>
        <v>56.169999999999995</v>
      </c>
      <c r="AJ176" s="282" t="str">
        <f t="shared" ca="1" si="35"/>
        <v/>
      </c>
      <c r="AK176" s="282" t="str">
        <f t="shared" ca="1" si="35"/>
        <v/>
      </c>
    </row>
    <row r="177" spans="1:38" x14ac:dyDescent="0.3">
      <c r="A177" s="75" t="s">
        <v>665</v>
      </c>
      <c r="B177" s="75">
        <v>10</v>
      </c>
      <c r="C177" s="70" t="s">
        <v>44</v>
      </c>
      <c r="D177" s="75">
        <v>478</v>
      </c>
      <c r="E177" s="75" t="s">
        <v>17</v>
      </c>
      <c r="F177" s="73" t="s">
        <v>664</v>
      </c>
      <c r="G177" s="74">
        <f t="shared" ca="1" si="34"/>
        <v>86949</v>
      </c>
      <c r="H177" s="74">
        <f t="shared" ca="1" si="34"/>
        <v>91439</v>
      </c>
      <c r="I177" s="74">
        <f t="shared" ca="1" si="34"/>
        <v>96100</v>
      </c>
      <c r="J177" s="74">
        <f t="shared" ca="1" si="34"/>
        <v>102604</v>
      </c>
      <c r="K177" s="74">
        <f t="shared" ca="1" si="34"/>
        <v>105478</v>
      </c>
      <c r="L177" s="74">
        <f t="shared" ca="1" si="34"/>
        <v>108431</v>
      </c>
      <c r="M177" s="74">
        <f t="shared" ca="1" si="34"/>
        <v>111524</v>
      </c>
      <c r="N177" s="60"/>
      <c r="O177" s="73"/>
      <c r="P177" s="187" t="str">
        <f t="shared" si="28"/>
        <v>52990C</v>
      </c>
      <c r="Q177" s="191" t="s">
        <v>600</v>
      </c>
      <c r="R177" s="188" t="str">
        <f t="shared" si="31"/>
        <v>Public Health Supervisor - Emergency Response</v>
      </c>
      <c r="S177" s="189" t="str">
        <f t="shared" si="30"/>
        <v>34D</v>
      </c>
      <c r="T177" s="186" cm="1">
        <f t="array" aca="1" ref="T177" ca="1">ROUND(IF($Q177="Y",VLOOKUP($P177, INDIRECT($Q$2),T$6,0)*INDIRECT($P$1),VLOOKUP($P177, INDIRECT($Q$2),T$6,0)),IF($E177="E",0,3))</f>
        <v>86949</v>
      </c>
      <c r="U177" s="186" cm="1">
        <f t="array" aca="1" ref="U177" ca="1">ROUND(IF($Q177="Y",VLOOKUP($P177, INDIRECT($Q$2),U$6,0)*INDIRECT($P$1),VLOOKUP($P177, INDIRECT($Q$2),U$6,0)),IF($E177="E",0,3))</f>
        <v>91439</v>
      </c>
      <c r="V177" s="186" cm="1">
        <f t="array" aca="1" ref="V177" ca="1">ROUND(IF($Q177="Y",VLOOKUP($P177, INDIRECT($Q$2),V$6,0)*INDIRECT($P$1),VLOOKUP($P177, INDIRECT($Q$2),V$6,0)),IF($E177="E",0,3))</f>
        <v>96100</v>
      </c>
      <c r="W177" s="186" cm="1">
        <f t="array" aca="1" ref="W177" ca="1">ROUND(IF($Q177="Y",VLOOKUP($P177, INDIRECT($Q$2),W$6,0)*INDIRECT($P$1),VLOOKUP($P177, INDIRECT($Q$2),W$6,0)),IF($E177="E",0,3))</f>
        <v>102604</v>
      </c>
      <c r="X177" s="186" cm="1">
        <f t="array" aca="1" ref="X177" ca="1">ROUND(IF($Q177="Y",VLOOKUP($P177, INDIRECT($Q$2),X$6,0)*INDIRECT($P$1),VLOOKUP($P177, INDIRECT($Q$2),X$6,0)),IF($E177="E",0,3))</f>
        <v>105478</v>
      </c>
      <c r="Y177" s="186" cm="1">
        <f t="array" aca="1" ref="Y177" ca="1">ROUND(IF($Q177="Y",VLOOKUP($P177, INDIRECT($Q$2),Y$6,0)*INDIRECT($P$1),VLOOKUP($P177, INDIRECT($Q$2),Y$6,0)),IF($E177="E",0,3))</f>
        <v>108431</v>
      </c>
      <c r="Z177" s="186" cm="1">
        <f t="array" aca="1" ref="Z177" ca="1">ROUND(IF($Q177="Y",VLOOKUP($P177, INDIRECT($Q$2),Z$6,0)*INDIRECT($P$1),VLOOKUP($P177, INDIRECT($Q$2),Z$6,0)),IF($E177="E",0,3))</f>
        <v>111524</v>
      </c>
      <c r="AA177" s="186"/>
      <c r="AB177" s="282" t="str">
        <f t="shared" si="29"/>
        <v>52990C</v>
      </c>
      <c r="AC177" s="130" t="str">
        <f t="shared" si="32"/>
        <v>Public Health Supervisor - Emergency Response</v>
      </c>
      <c r="AD177" s="284" t="str">
        <f t="shared" si="33"/>
        <v>34D</v>
      </c>
      <c r="AE177" s="282">
        <f t="shared" ca="1" si="35"/>
        <v>41.802999999999997</v>
      </c>
      <c r="AF177" s="282">
        <f t="shared" ca="1" si="35"/>
        <v>43.961999999999996</v>
      </c>
      <c r="AG177" s="282">
        <f t="shared" ca="1" si="35"/>
        <v>46.201999999999998</v>
      </c>
      <c r="AH177" s="282">
        <f t="shared" ca="1" si="35"/>
        <v>49.329000000000001</v>
      </c>
      <c r="AI177" s="282">
        <f t="shared" ca="1" si="35"/>
        <v>50.710999999999999</v>
      </c>
      <c r="AJ177" s="282">
        <f t="shared" ca="1" si="35"/>
        <v>52.131</v>
      </c>
      <c r="AK177" s="282">
        <f t="shared" ca="1" si="35"/>
        <v>53.617999999999995</v>
      </c>
    </row>
    <row r="178" spans="1:38" x14ac:dyDescent="0.3">
      <c r="A178" s="75" t="s">
        <v>549</v>
      </c>
      <c r="B178" s="69">
        <v>8</v>
      </c>
      <c r="C178" s="70" t="s">
        <v>686</v>
      </c>
      <c r="D178" s="75">
        <v>403</v>
      </c>
      <c r="E178" s="75" t="s">
        <v>17</v>
      </c>
      <c r="F178" s="73" t="s">
        <v>550</v>
      </c>
      <c r="G178" s="74">
        <f t="shared" ca="1" si="34"/>
        <v>74806</v>
      </c>
      <c r="H178" s="74">
        <f t="shared" ca="1" si="34"/>
        <v>78848</v>
      </c>
      <c r="I178" s="74">
        <f t="shared" ca="1" si="34"/>
        <v>83745</v>
      </c>
      <c r="J178" s="74">
        <f t="shared" ca="1" si="34"/>
        <v>88641</v>
      </c>
      <c r="K178" s="74">
        <f t="shared" ca="1" si="34"/>
        <v>91124</v>
      </c>
      <c r="L178" s="74">
        <f t="shared" ca="1" si="34"/>
        <v>93676</v>
      </c>
      <c r="M178" s="74">
        <f t="shared" ca="1" si="34"/>
        <v>96346</v>
      </c>
      <c r="N178" s="60"/>
      <c r="O178" s="73"/>
      <c r="P178" s="187" t="str">
        <f t="shared" si="28"/>
        <v>52977C</v>
      </c>
      <c r="Q178" s="191" t="s">
        <v>600</v>
      </c>
      <c r="R178" s="188" t="str">
        <f t="shared" si="31"/>
        <v>Public Service Area Supervisor</v>
      </c>
      <c r="S178" s="189" t="str">
        <f t="shared" si="30"/>
        <v>111</v>
      </c>
      <c r="T178" s="186" cm="1">
        <f t="array" aca="1" ref="T178" ca="1">ROUND(IF($Q178="Y",VLOOKUP($P178, INDIRECT($Q$2),T$6,0)*INDIRECT($P$1),VLOOKUP($P178, INDIRECT($Q$2),T$6,0)),IF($E178="E",0,3))</f>
        <v>74806</v>
      </c>
      <c r="U178" s="186" cm="1">
        <f t="array" aca="1" ref="U178" ca="1">ROUND(IF($Q178="Y",VLOOKUP($P178, INDIRECT($Q$2),U$6,0)*INDIRECT($P$1),VLOOKUP($P178, INDIRECT($Q$2),U$6,0)),IF($E178="E",0,3))</f>
        <v>78848</v>
      </c>
      <c r="V178" s="186" cm="1">
        <f t="array" aca="1" ref="V178" ca="1">ROUND(IF($Q178="Y",VLOOKUP($P178, INDIRECT($Q$2),V$6,0)*INDIRECT($P$1),VLOOKUP($P178, INDIRECT($Q$2),V$6,0)),IF($E178="E",0,3))</f>
        <v>83745</v>
      </c>
      <c r="W178" s="186" cm="1">
        <f t="array" aca="1" ref="W178" ca="1">ROUND(IF($Q178="Y",VLOOKUP($P178, INDIRECT($Q$2),W$6,0)*INDIRECT($P$1),VLOOKUP($P178, INDIRECT($Q$2),W$6,0)),IF($E178="E",0,3))</f>
        <v>88641</v>
      </c>
      <c r="X178" s="186" cm="1">
        <f t="array" aca="1" ref="X178" ca="1">ROUND(IF($Q178="Y",VLOOKUP($P178, INDIRECT($Q$2),X$6,0)*INDIRECT($P$1),VLOOKUP($P178, INDIRECT($Q$2),X$6,0)),IF($E178="E",0,3))</f>
        <v>91124</v>
      </c>
      <c r="Y178" s="186" cm="1">
        <f t="array" aca="1" ref="Y178" ca="1">ROUND(IF($Q178="Y",VLOOKUP($P178, INDIRECT($Q$2),Y$6,0)*INDIRECT($P$1),VLOOKUP($P178, INDIRECT($Q$2),Y$6,0)),IF($E178="E",0,3))</f>
        <v>93676</v>
      </c>
      <c r="Z178" s="186" cm="1">
        <f t="array" aca="1" ref="Z178" ca="1">ROUND(IF($Q178="Y",VLOOKUP($P178, INDIRECT($Q$2),Z$6,0)*INDIRECT($P$1),VLOOKUP($P178, INDIRECT($Q$2),Z$6,0)),IF($E178="E",0,3))</f>
        <v>96346</v>
      </c>
      <c r="AA178" s="186"/>
      <c r="AB178" s="282" t="str">
        <f t="shared" si="29"/>
        <v>52977C</v>
      </c>
      <c r="AC178" s="130" t="str">
        <f t="shared" si="32"/>
        <v>Public Service Area Supervisor</v>
      </c>
      <c r="AD178" s="284" t="str">
        <f t="shared" si="33"/>
        <v>111</v>
      </c>
      <c r="AE178" s="282">
        <f t="shared" ca="1" si="35"/>
        <v>35.964999999999996</v>
      </c>
      <c r="AF178" s="282">
        <f t="shared" ca="1" si="35"/>
        <v>37.907999999999994</v>
      </c>
      <c r="AG178" s="282">
        <f t="shared" ca="1" si="35"/>
        <v>40.262999999999998</v>
      </c>
      <c r="AH178" s="282">
        <f t="shared" ca="1" si="35"/>
        <v>42.616</v>
      </c>
      <c r="AI178" s="282">
        <f t="shared" ca="1" si="35"/>
        <v>43.809999999999995</v>
      </c>
      <c r="AJ178" s="282">
        <f t="shared" ca="1" si="35"/>
        <v>45.036999999999999</v>
      </c>
      <c r="AK178" s="282">
        <f t="shared" ca="1" si="35"/>
        <v>46.320999999999998</v>
      </c>
    </row>
    <row r="179" spans="1:38" s="73" customFormat="1" x14ac:dyDescent="0.3">
      <c r="A179" s="75" t="s">
        <v>184</v>
      </c>
      <c r="B179" s="75">
        <v>10</v>
      </c>
      <c r="C179" s="70" t="s">
        <v>38</v>
      </c>
      <c r="D179" s="75">
        <v>458</v>
      </c>
      <c r="E179" s="75" t="s">
        <v>17</v>
      </c>
      <c r="F179" s="73" t="s">
        <v>420</v>
      </c>
      <c r="G179" s="74">
        <f t="shared" ca="1" si="34"/>
        <v>82333</v>
      </c>
      <c r="H179" s="74">
        <f t="shared" ca="1" si="34"/>
        <v>86471</v>
      </c>
      <c r="I179" s="74">
        <f t="shared" ca="1" si="34"/>
        <v>91144</v>
      </c>
      <c r="J179" s="74">
        <f t="shared" ca="1" si="34"/>
        <v>98756</v>
      </c>
      <c r="K179" s="74">
        <f t="shared" ca="1" si="34"/>
        <v>101524</v>
      </c>
      <c r="L179" s="74">
        <f t="shared" ca="1" si="34"/>
        <v>106841</v>
      </c>
      <c r="M179" s="74">
        <f t="shared" ca="1" si="34"/>
        <v>112968</v>
      </c>
      <c r="N179" s="72"/>
      <c r="O179" s="71"/>
      <c r="P179" s="187" t="str">
        <f t="shared" si="28"/>
        <v>08563C</v>
      </c>
      <c r="Q179" s="191" t="s">
        <v>600</v>
      </c>
      <c r="R179" s="188" t="str">
        <f t="shared" si="31"/>
        <v>Public Works Interagency Coordinator</v>
      </c>
      <c r="S179" s="189" t="str">
        <f t="shared" si="30"/>
        <v>65</v>
      </c>
      <c r="T179" s="186" cm="1">
        <f t="array" aca="1" ref="T179" ca="1">ROUND(IF($Q179="Y",VLOOKUP($P179, INDIRECT($Q$2),T$6,0)*INDIRECT($P$1),VLOOKUP($P179, INDIRECT($Q$2),T$6,0)),IF($E179="E",0,3))</f>
        <v>82333</v>
      </c>
      <c r="U179" s="186" cm="1">
        <f t="array" aca="1" ref="U179" ca="1">ROUND(IF($Q179="Y",VLOOKUP($P179, INDIRECT($Q$2),U$6,0)*INDIRECT($P$1),VLOOKUP($P179, INDIRECT($Q$2),U$6,0)),IF($E179="E",0,3))</f>
        <v>86471</v>
      </c>
      <c r="V179" s="186" cm="1">
        <f t="array" aca="1" ref="V179" ca="1">ROUND(IF($Q179="Y",VLOOKUP($P179, INDIRECT($Q$2),V$6,0)*INDIRECT($P$1),VLOOKUP($P179, INDIRECT($Q$2),V$6,0)),IF($E179="E",0,3))</f>
        <v>91144</v>
      </c>
      <c r="W179" s="186" cm="1">
        <f t="array" aca="1" ref="W179" ca="1">ROUND(IF($Q179="Y",VLOOKUP($P179, INDIRECT($Q$2),W$6,0)*INDIRECT($P$1),VLOOKUP($P179, INDIRECT($Q$2),W$6,0)),IF($E179="E",0,3))</f>
        <v>98756</v>
      </c>
      <c r="X179" s="186" cm="1">
        <f t="array" aca="1" ref="X179" ca="1">ROUND(IF($Q179="Y",VLOOKUP($P179, INDIRECT($Q$2),X$6,0)*INDIRECT($P$1),VLOOKUP($P179, INDIRECT($Q$2),X$6,0)),IF($E179="E",0,3))</f>
        <v>101524</v>
      </c>
      <c r="Y179" s="186" cm="1">
        <f t="array" aca="1" ref="Y179" ca="1">ROUND(IF($Q179="Y",VLOOKUP($P179, INDIRECT($Q$2),Y$6,0)*INDIRECT($P$1),VLOOKUP($P179, INDIRECT($Q$2),Y$6,0)),IF($E179="E",0,3))</f>
        <v>106841</v>
      </c>
      <c r="Z179" s="186" cm="1">
        <f t="array" aca="1" ref="Z179" ca="1">ROUND(IF($Q179="Y",VLOOKUP($P179, INDIRECT($Q$2),Z$6,0)*INDIRECT($P$1),VLOOKUP($P179, INDIRECT($Q$2),Z$6,0)),IF($E179="E",0,3))</f>
        <v>112968</v>
      </c>
      <c r="AA179" s="186"/>
      <c r="AB179" s="282" t="str">
        <f t="shared" si="29"/>
        <v>08563C</v>
      </c>
      <c r="AC179" s="130" t="str">
        <f t="shared" si="32"/>
        <v>Public Works Interagency Coordinator</v>
      </c>
      <c r="AD179" s="284" t="str">
        <f t="shared" si="33"/>
        <v>65</v>
      </c>
      <c r="AE179" s="282">
        <f t="shared" ca="1" si="35"/>
        <v>39.583999999999996</v>
      </c>
      <c r="AF179" s="282">
        <f t="shared" ca="1" si="35"/>
        <v>41.573</v>
      </c>
      <c r="AG179" s="282">
        <f t="shared" ca="1" si="35"/>
        <v>43.82</v>
      </c>
      <c r="AH179" s="282">
        <f t="shared" ca="1" si="35"/>
        <v>47.478999999999999</v>
      </c>
      <c r="AI179" s="282">
        <f t="shared" ca="1" si="35"/>
        <v>48.809999999999995</v>
      </c>
      <c r="AJ179" s="282">
        <f t="shared" ca="1" si="35"/>
        <v>51.366</v>
      </c>
      <c r="AK179" s="282">
        <f t="shared" ca="1" si="35"/>
        <v>54.311999999999998</v>
      </c>
      <c r="AL179" s="129"/>
    </row>
    <row r="180" spans="1:38" x14ac:dyDescent="0.3">
      <c r="A180" s="75" t="s">
        <v>186</v>
      </c>
      <c r="B180" s="75">
        <v>7</v>
      </c>
      <c r="C180" s="70" t="s">
        <v>572</v>
      </c>
      <c r="D180" s="75">
        <v>355</v>
      </c>
      <c r="E180" s="75" t="s">
        <v>17</v>
      </c>
      <c r="F180" s="73" t="s">
        <v>421</v>
      </c>
      <c r="G180" s="74">
        <f t="shared" ca="1" si="34"/>
        <v>88972</v>
      </c>
      <c r="H180" s="74">
        <f t="shared" ca="1" si="34"/>
        <v>92534</v>
      </c>
      <c r="I180" s="74">
        <f t="shared" ca="1" si="34"/>
        <v>96238</v>
      </c>
      <c r="J180" s="74">
        <f t="shared" ca="1" si="34"/>
        <v>100093</v>
      </c>
      <c r="K180" s="74">
        <f t="shared" ca="1" si="34"/>
        <v>104100</v>
      </c>
      <c r="L180" s="74">
        <f t="shared" ca="1" si="34"/>
        <v>0</v>
      </c>
      <c r="M180" s="74">
        <f t="shared" ca="1" si="34"/>
        <v>0</v>
      </c>
      <c r="N180" s="72"/>
      <c r="P180" s="187" t="str">
        <f t="shared" si="28"/>
        <v>08835C</v>
      </c>
      <c r="Q180" s="191" t="s">
        <v>600</v>
      </c>
      <c r="R180" s="188" t="str">
        <f t="shared" si="31"/>
        <v xml:space="preserve">Recycling Coordinator </v>
      </c>
      <c r="S180" s="189" t="str">
        <f t="shared" si="30"/>
        <v>086</v>
      </c>
      <c r="T180" s="186" cm="1">
        <f t="array" aca="1" ref="T180" ca="1">ROUND(IF($Q180="Y",VLOOKUP($P180, INDIRECT($Q$2),T$6,0)*INDIRECT($P$1),VLOOKUP($P180, INDIRECT($Q$2),T$6,0)),IF($E180="E",0,3))</f>
        <v>88972</v>
      </c>
      <c r="U180" s="186" cm="1">
        <f t="array" aca="1" ref="U180" ca="1">ROUND(IF($Q180="Y",VLOOKUP($P180, INDIRECT($Q$2),U$6,0)*INDIRECT($P$1),VLOOKUP($P180, INDIRECT($Q$2),U$6,0)),IF($E180="E",0,3))</f>
        <v>92534</v>
      </c>
      <c r="V180" s="186" cm="1">
        <f t="array" aca="1" ref="V180" ca="1">ROUND(IF($Q180="Y",VLOOKUP($P180, INDIRECT($Q$2),V$6,0)*INDIRECT($P$1),VLOOKUP($P180, INDIRECT($Q$2),V$6,0)),IF($E180="E",0,3))</f>
        <v>96238</v>
      </c>
      <c r="W180" s="186" cm="1">
        <f t="array" aca="1" ref="W180" ca="1">ROUND(IF($Q180="Y",VLOOKUP($P180, INDIRECT($Q$2),W$6,0)*INDIRECT($P$1),VLOOKUP($P180, INDIRECT($Q$2),W$6,0)),IF($E180="E",0,3))</f>
        <v>100093</v>
      </c>
      <c r="X180" s="186" cm="1">
        <f t="array" aca="1" ref="X180" ca="1">ROUND(IF($Q180="Y",VLOOKUP($P180, INDIRECT($Q$2),X$6,0)*INDIRECT($P$1),VLOOKUP($P180, INDIRECT($Q$2),X$6,0)),IF($E180="E",0,3))</f>
        <v>104100</v>
      </c>
      <c r="Y180" s="186" cm="1">
        <f t="array" aca="1" ref="Y180" ca="1">ROUND(IF($Q180="Y",VLOOKUP($P180, INDIRECT($Q$2),Y$6,0)*INDIRECT($P$1),VLOOKUP($P180, INDIRECT($Q$2),Y$6,0)),IF($E180="E",0,3))</f>
        <v>0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9"/>
        <v>08835C</v>
      </c>
      <c r="AC180" s="130" t="str">
        <f t="shared" si="32"/>
        <v xml:space="preserve">Recycling Coordinator </v>
      </c>
      <c r="AD180" s="284" t="str">
        <f t="shared" si="33"/>
        <v>086</v>
      </c>
      <c r="AE180" s="282">
        <f t="shared" ca="1" si="35"/>
        <v>42.774999999999999</v>
      </c>
      <c r="AF180" s="282">
        <f t="shared" ca="1" si="35"/>
        <v>44.488</v>
      </c>
      <c r="AG180" s="282">
        <f t="shared" ca="1" si="35"/>
        <v>46.268999999999998</v>
      </c>
      <c r="AH180" s="282">
        <f t="shared" ca="1" si="35"/>
        <v>48.122</v>
      </c>
      <c r="AI180" s="282">
        <f t="shared" ca="1" si="35"/>
        <v>50.048999999999999</v>
      </c>
      <c r="AJ180" s="282" t="str">
        <f t="shared" ca="1" si="35"/>
        <v/>
      </c>
      <c r="AK180" s="282" t="str">
        <f t="shared" ca="1" si="35"/>
        <v/>
      </c>
    </row>
    <row r="181" spans="1:38" x14ac:dyDescent="0.3">
      <c r="A181" s="75" t="s">
        <v>187</v>
      </c>
      <c r="B181" s="75">
        <v>10</v>
      </c>
      <c r="C181" s="70" t="s">
        <v>571</v>
      </c>
      <c r="D181" s="75">
        <v>458</v>
      </c>
      <c r="E181" s="75" t="s">
        <v>17</v>
      </c>
      <c r="F181" s="73" t="s">
        <v>422</v>
      </c>
      <c r="G181" s="74">
        <f t="shared" ca="1" si="34"/>
        <v>96549</v>
      </c>
      <c r="H181" s="74">
        <f t="shared" ca="1" si="34"/>
        <v>100416</v>
      </c>
      <c r="I181" s="74">
        <f t="shared" ca="1" si="34"/>
        <v>104438</v>
      </c>
      <c r="J181" s="74">
        <f t="shared" ca="1" si="34"/>
        <v>108617</v>
      </c>
      <c r="K181" s="74">
        <f t="shared" ca="1" si="34"/>
        <v>112968</v>
      </c>
      <c r="L181" s="74">
        <f t="shared" ca="1" si="34"/>
        <v>0</v>
      </c>
      <c r="M181" s="74">
        <f t="shared" ca="1" si="34"/>
        <v>0</v>
      </c>
      <c r="N181" s="72"/>
      <c r="P181" s="187" t="str">
        <f t="shared" si="28"/>
        <v>08856C</v>
      </c>
      <c r="Q181" s="191" t="s">
        <v>600</v>
      </c>
      <c r="R181" s="188" t="str">
        <f t="shared" si="31"/>
        <v>Regulatory Services Interagency Coordinator</v>
      </c>
      <c r="S181" s="189" t="str">
        <f t="shared" si="30"/>
        <v>065</v>
      </c>
      <c r="T181" s="186" cm="1">
        <f t="array" aca="1" ref="T181" ca="1">ROUND(IF($Q181="Y",VLOOKUP($P181, INDIRECT($Q$2),T$6,0)*INDIRECT($P$1),VLOOKUP($P181, INDIRECT($Q$2),T$6,0)),IF($E181="E",0,3))</f>
        <v>96549</v>
      </c>
      <c r="U181" s="186" cm="1">
        <f t="array" aca="1" ref="U181" ca="1">ROUND(IF($Q181="Y",VLOOKUP($P181, INDIRECT($Q$2),U$6,0)*INDIRECT($P$1),VLOOKUP($P181, INDIRECT($Q$2),U$6,0)),IF($E181="E",0,3))</f>
        <v>100416</v>
      </c>
      <c r="V181" s="186" cm="1">
        <f t="array" aca="1" ref="V181" ca="1">ROUND(IF($Q181="Y",VLOOKUP($P181, INDIRECT($Q$2),V$6,0)*INDIRECT($P$1),VLOOKUP($P181, INDIRECT($Q$2),V$6,0)),IF($E181="E",0,3))</f>
        <v>104438</v>
      </c>
      <c r="W181" s="186" cm="1">
        <f t="array" aca="1" ref="W181" ca="1">ROUND(IF($Q181="Y",VLOOKUP($P181, INDIRECT($Q$2),W$6,0)*INDIRECT($P$1),VLOOKUP($P181, INDIRECT($Q$2),W$6,0)),IF($E181="E",0,3))</f>
        <v>108617</v>
      </c>
      <c r="X181" s="186" cm="1">
        <f t="array" aca="1" ref="X181" ca="1">ROUND(IF($Q181="Y",VLOOKUP($P181, INDIRECT($Q$2),X$6,0)*INDIRECT($P$1),VLOOKUP($P181, INDIRECT($Q$2),X$6,0)),IF($E181="E",0,3))</f>
        <v>112968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9"/>
        <v>08856C</v>
      </c>
      <c r="AC181" s="130" t="str">
        <f t="shared" si="32"/>
        <v>Regulatory Services Interagency Coordinator</v>
      </c>
      <c r="AD181" s="284" t="str">
        <f t="shared" si="33"/>
        <v>065</v>
      </c>
      <c r="AE181" s="282">
        <f t="shared" ca="1" si="35"/>
        <v>46.417999999999999</v>
      </c>
      <c r="AF181" s="282">
        <f t="shared" ca="1" si="35"/>
        <v>48.277000000000001</v>
      </c>
      <c r="AG181" s="282">
        <f t="shared" ca="1" si="35"/>
        <v>50.210999999999999</v>
      </c>
      <c r="AH181" s="282">
        <f t="shared" ca="1" si="35"/>
        <v>52.22</v>
      </c>
      <c r="AI181" s="282">
        <f t="shared" ca="1" si="35"/>
        <v>54.311999999999998</v>
      </c>
      <c r="AJ181" s="282" t="str">
        <f t="shared" ca="1" si="35"/>
        <v/>
      </c>
      <c r="AK181" s="282" t="str">
        <f t="shared" ca="1" si="35"/>
        <v/>
      </c>
    </row>
    <row r="182" spans="1:38" x14ac:dyDescent="0.3">
      <c r="A182" s="75" t="s">
        <v>189</v>
      </c>
      <c r="B182" s="75">
        <v>11</v>
      </c>
      <c r="C182" s="70" t="s">
        <v>188</v>
      </c>
      <c r="D182" s="75">
        <v>525</v>
      </c>
      <c r="E182" s="75" t="s">
        <v>17</v>
      </c>
      <c r="F182" s="73" t="s">
        <v>423</v>
      </c>
      <c r="G182" s="74">
        <f t="shared" ca="1" si="34"/>
        <v>97581</v>
      </c>
      <c r="H182" s="74">
        <f t="shared" ca="1" si="34"/>
        <v>102446</v>
      </c>
      <c r="I182" s="74">
        <f t="shared" ca="1" si="34"/>
        <v>107600</v>
      </c>
      <c r="J182" s="74">
        <f t="shared" ca="1" si="34"/>
        <v>114651</v>
      </c>
      <c r="K182" s="74">
        <f t="shared" ca="1" si="34"/>
        <v>117862</v>
      </c>
      <c r="L182" s="74">
        <f t="shared" ca="1" si="34"/>
        <v>121161</v>
      </c>
      <c r="M182" s="74">
        <f t="shared" ca="1" si="34"/>
        <v>124614</v>
      </c>
      <c r="N182" s="72"/>
      <c r="P182" s="187" t="str">
        <f t="shared" si="28"/>
        <v>08885C</v>
      </c>
      <c r="Q182" s="191" t="s">
        <v>600</v>
      </c>
      <c r="R182" s="188" t="str">
        <f t="shared" si="31"/>
        <v>Risk Manager</v>
      </c>
      <c r="S182" s="189" t="str">
        <f t="shared" si="30"/>
        <v>41B</v>
      </c>
      <c r="T182" s="186" cm="1">
        <f t="array" aca="1" ref="T182" ca="1">ROUND(IF($Q182="Y",VLOOKUP($P182, INDIRECT($Q$2),T$6,0)*INDIRECT($P$1),VLOOKUP($P182, INDIRECT($Q$2),T$6,0)),IF($E182="E",0,3))</f>
        <v>97581</v>
      </c>
      <c r="U182" s="186" cm="1">
        <f t="array" aca="1" ref="U182" ca="1">ROUND(IF($Q182="Y",VLOOKUP($P182, INDIRECT($Q$2),U$6,0)*INDIRECT($P$1),VLOOKUP($P182, INDIRECT($Q$2),U$6,0)),IF($E182="E",0,3))</f>
        <v>102446</v>
      </c>
      <c r="V182" s="186" cm="1">
        <f t="array" aca="1" ref="V182" ca="1">ROUND(IF($Q182="Y",VLOOKUP($P182, INDIRECT($Q$2),V$6,0)*INDIRECT($P$1),VLOOKUP($P182, INDIRECT($Q$2),V$6,0)),IF($E182="E",0,3))</f>
        <v>107600</v>
      </c>
      <c r="W182" s="186" cm="1">
        <f t="array" aca="1" ref="W182" ca="1">ROUND(IF($Q182="Y",VLOOKUP($P182, INDIRECT($Q$2),W$6,0)*INDIRECT($P$1),VLOOKUP($P182, INDIRECT($Q$2),W$6,0)),IF($E182="E",0,3))</f>
        <v>114651</v>
      </c>
      <c r="X182" s="186" cm="1">
        <f t="array" aca="1" ref="X182" ca="1">ROUND(IF($Q182="Y",VLOOKUP($P182, INDIRECT($Q$2),X$6,0)*INDIRECT($P$1),VLOOKUP($P182, INDIRECT($Q$2),X$6,0)),IF($E182="E",0,3))</f>
        <v>117862</v>
      </c>
      <c r="Y182" s="186" cm="1">
        <f t="array" aca="1" ref="Y182" ca="1">ROUND(IF($Q182="Y",VLOOKUP($P182, INDIRECT($Q$2),Y$6,0)*INDIRECT($P$1),VLOOKUP($P182, INDIRECT($Q$2),Y$6,0)),IF($E182="E",0,3))</f>
        <v>121161</v>
      </c>
      <c r="Z182" s="186" cm="1">
        <f t="array" aca="1" ref="Z182" ca="1">ROUND(IF($Q182="Y",VLOOKUP($P182, INDIRECT($Q$2),Z$6,0)*INDIRECT($P$1),VLOOKUP($P182, INDIRECT($Q$2),Z$6,0)),IF($E182="E",0,3))</f>
        <v>124614</v>
      </c>
      <c r="AA182" s="186"/>
      <c r="AB182" s="282" t="str">
        <f t="shared" si="29"/>
        <v>08885C</v>
      </c>
      <c r="AC182" s="130" t="str">
        <f t="shared" si="32"/>
        <v>Risk Manager</v>
      </c>
      <c r="AD182" s="284" t="str">
        <f t="shared" si="33"/>
        <v>41B</v>
      </c>
      <c r="AE182" s="282">
        <f t="shared" ca="1" si="35"/>
        <v>46.913999999999994</v>
      </c>
      <c r="AF182" s="282">
        <f t="shared" ca="1" si="35"/>
        <v>49.253</v>
      </c>
      <c r="AG182" s="282">
        <f t="shared" ca="1" si="35"/>
        <v>51.730999999999995</v>
      </c>
      <c r="AH182" s="282">
        <f t="shared" ca="1" si="35"/>
        <v>55.120999999999995</v>
      </c>
      <c r="AI182" s="282">
        <f t="shared" ca="1" si="35"/>
        <v>56.664999999999999</v>
      </c>
      <c r="AJ182" s="282">
        <f t="shared" ca="1" si="35"/>
        <v>58.250999999999998</v>
      </c>
      <c r="AK182" s="282">
        <f t="shared" ca="1" si="35"/>
        <v>59.910999999999994</v>
      </c>
    </row>
    <row r="183" spans="1:38" x14ac:dyDescent="0.3">
      <c r="A183" s="75" t="s">
        <v>191</v>
      </c>
      <c r="B183" s="75">
        <v>6</v>
      </c>
      <c r="C183" s="70" t="s">
        <v>190</v>
      </c>
      <c r="D183" s="75">
        <v>283</v>
      </c>
      <c r="E183" s="75" t="s">
        <v>21</v>
      </c>
      <c r="F183" s="73" t="s">
        <v>424</v>
      </c>
      <c r="G183" s="74">
        <f t="shared" ca="1" si="34"/>
        <v>26.224</v>
      </c>
      <c r="H183" s="74">
        <f t="shared" ca="1" si="34"/>
        <v>28.015999999999998</v>
      </c>
      <c r="I183" s="74">
        <f t="shared" ca="1" si="34"/>
        <v>28.798999999999999</v>
      </c>
      <c r="J183" s="74">
        <f t="shared" ca="1" si="34"/>
        <v>29.62</v>
      </c>
      <c r="K183" s="74">
        <f t="shared" ca="1" si="34"/>
        <v>0</v>
      </c>
      <c r="L183" s="74">
        <f t="shared" ca="1" si="34"/>
        <v>0</v>
      </c>
      <c r="M183" s="74">
        <f t="shared" ca="1" si="34"/>
        <v>0</v>
      </c>
      <c r="N183" s="72"/>
      <c r="P183" s="187" t="str">
        <f t="shared" si="28"/>
        <v>09035C</v>
      </c>
      <c r="Q183" s="191" t="s">
        <v>600</v>
      </c>
      <c r="R183" s="188" t="str">
        <f t="shared" si="31"/>
        <v xml:space="preserve">School Patrol Agent </v>
      </c>
      <c r="S183" s="189" t="str">
        <f t="shared" si="30"/>
        <v>09</v>
      </c>
      <c r="T183" s="186" cm="1">
        <f t="array" aca="1" ref="T183" ca="1">ROUND(IF($Q183="Y",VLOOKUP($P183, INDIRECT($Q$2),T$6,0)*INDIRECT($P$1),VLOOKUP($P183, INDIRECT($Q$2),T$6,0)),IF($E183="E",0,3))</f>
        <v>26.224</v>
      </c>
      <c r="U183" s="186" cm="1">
        <f t="array" aca="1" ref="U183" ca="1">ROUND(IF($Q183="Y",VLOOKUP($P183, INDIRECT($Q$2),U$6,0)*INDIRECT($P$1),VLOOKUP($P183, INDIRECT($Q$2),U$6,0)),IF($E183="E",0,3))</f>
        <v>28.015999999999998</v>
      </c>
      <c r="V183" s="186" cm="1">
        <f t="array" aca="1" ref="V183" ca="1">ROUND(IF($Q183="Y",VLOOKUP($P183, INDIRECT($Q$2),V$6,0)*INDIRECT($P$1),VLOOKUP($P183, INDIRECT($Q$2),V$6,0)),IF($E183="E",0,3))</f>
        <v>28.798999999999999</v>
      </c>
      <c r="W183" s="186" cm="1">
        <f t="array" aca="1" ref="W183" ca="1">ROUND(IF($Q183="Y",VLOOKUP($P183, INDIRECT($Q$2),W$6,0)*INDIRECT($P$1),VLOOKUP($P183, INDIRECT($Q$2),W$6,0)),IF($E183="E",0,3))</f>
        <v>29.62</v>
      </c>
      <c r="X183" s="186" cm="1">
        <f t="array" aca="1" ref="X183" ca="1">ROUND(IF($Q183="Y",VLOOKUP($P183, INDIRECT($Q$2),X$6,0)*INDIRECT($P$1),VLOOKUP($P183, INDIRECT($Q$2),X$6,0)),IF($E183="E",0,3))</f>
        <v>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9"/>
        <v>09035C</v>
      </c>
      <c r="AC183" s="130" t="str">
        <f t="shared" si="32"/>
        <v xml:space="preserve">School Patrol Agent </v>
      </c>
      <c r="AD183" s="284" t="str">
        <f t="shared" si="33"/>
        <v>09</v>
      </c>
      <c r="AE183" s="282">
        <f t="shared" ca="1" si="35"/>
        <v>26.224</v>
      </c>
      <c r="AF183" s="282">
        <f t="shared" ca="1" si="35"/>
        <v>28.015999999999998</v>
      </c>
      <c r="AG183" s="282">
        <f t="shared" ca="1" si="35"/>
        <v>28.798999999999999</v>
      </c>
      <c r="AH183" s="282">
        <f t="shared" ca="1" si="35"/>
        <v>29.62</v>
      </c>
      <c r="AI183" s="282" t="str">
        <f t="shared" ca="1" si="35"/>
        <v/>
      </c>
      <c r="AJ183" s="282" t="str">
        <f t="shared" ca="1" si="35"/>
        <v/>
      </c>
      <c r="AK183" s="282" t="str">
        <f t="shared" ca="1" si="35"/>
        <v/>
      </c>
    </row>
    <row r="184" spans="1:38" x14ac:dyDescent="0.3">
      <c r="A184" s="75" t="s">
        <v>193</v>
      </c>
      <c r="B184" s="75">
        <v>5</v>
      </c>
      <c r="C184" s="70" t="s">
        <v>969</v>
      </c>
      <c r="D184" s="75">
        <v>243</v>
      </c>
      <c r="E184" s="75" t="s">
        <v>21</v>
      </c>
      <c r="F184" s="73" t="s">
        <v>968</v>
      </c>
      <c r="G184" s="74">
        <f t="shared" ca="1" si="34"/>
        <v>23.18</v>
      </c>
      <c r="H184" s="74">
        <f t="shared" ca="1" si="34"/>
        <v>24.106999999999999</v>
      </c>
      <c r="I184" s="74">
        <f t="shared" ca="1" si="34"/>
        <v>25.071999999999999</v>
      </c>
      <c r="J184" s="74">
        <f t="shared" ca="1" si="34"/>
        <v>26.077000000000002</v>
      </c>
      <c r="K184" s="74">
        <f t="shared" ca="1" si="34"/>
        <v>27.120999999999999</v>
      </c>
      <c r="L184" s="74">
        <f t="shared" ca="1" si="34"/>
        <v>0</v>
      </c>
      <c r="M184" s="74">
        <f t="shared" ca="1" si="34"/>
        <v>0</v>
      </c>
      <c r="N184" s="72"/>
      <c r="P184" s="187" t="str">
        <f t="shared" si="28"/>
        <v>09073C</v>
      </c>
      <c r="Q184" s="191" t="s">
        <v>600</v>
      </c>
      <c r="R184" s="188" t="str">
        <f t="shared" si="31"/>
        <v xml:space="preserve">Seasonal Elections Support Specialist </v>
      </c>
      <c r="S184" s="189" t="str">
        <f t="shared" si="30"/>
        <v>126</v>
      </c>
      <c r="T184" s="186" cm="1">
        <f t="array" aca="1" ref="T184" ca="1">ROUND(IF($Q184="Y",VLOOKUP($P184, INDIRECT($Q$2),T$6,0)*INDIRECT($P$1),VLOOKUP($P184, INDIRECT($Q$2),T$6,0)),IF($E184="E",0,3))</f>
        <v>23.18</v>
      </c>
      <c r="U184" s="186" cm="1">
        <f t="array" aca="1" ref="U184" ca="1">ROUND(IF($Q184="Y",VLOOKUP($P184, INDIRECT($Q$2),U$6,0)*INDIRECT($P$1),VLOOKUP($P184, INDIRECT($Q$2),U$6,0)),IF($E184="E",0,3))</f>
        <v>24.106999999999999</v>
      </c>
      <c r="V184" s="186" cm="1">
        <f t="array" aca="1" ref="V184" ca="1">ROUND(IF($Q184="Y",VLOOKUP($P184, INDIRECT($Q$2),V$6,0)*INDIRECT($P$1),VLOOKUP($P184, INDIRECT($Q$2),V$6,0)),IF($E184="E",0,3))</f>
        <v>25.071999999999999</v>
      </c>
      <c r="W184" s="186" cm="1">
        <f t="array" aca="1" ref="W184" ca="1">ROUND(IF($Q184="Y",VLOOKUP($P184, INDIRECT($Q$2),W$6,0)*INDIRECT($P$1),VLOOKUP($P184, INDIRECT($Q$2),W$6,0)),IF($E184="E",0,3))</f>
        <v>26.077000000000002</v>
      </c>
      <c r="X184" s="186" cm="1">
        <f t="array" aca="1" ref="X184" ca="1">ROUND(IF($Q184="Y",VLOOKUP($P184, INDIRECT($Q$2),X$6,0)*INDIRECT($P$1),VLOOKUP($P184, INDIRECT($Q$2),X$6,0)),IF($E184="E",0,3))</f>
        <v>27.120999999999999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9"/>
        <v>09073C</v>
      </c>
      <c r="AC184" s="130" t="str">
        <f t="shared" si="32"/>
        <v xml:space="preserve">Seasonal Elections Support Specialist </v>
      </c>
      <c r="AD184" s="284" t="str">
        <f t="shared" si="33"/>
        <v>126</v>
      </c>
      <c r="AE184" s="282">
        <f t="shared" ca="1" si="35"/>
        <v>23.18</v>
      </c>
      <c r="AF184" s="282">
        <f t="shared" ca="1" si="35"/>
        <v>24.106999999999999</v>
      </c>
      <c r="AG184" s="282">
        <f t="shared" ca="1" si="35"/>
        <v>25.071999999999999</v>
      </c>
      <c r="AH184" s="282">
        <f t="shared" ca="1" si="35"/>
        <v>26.077000000000002</v>
      </c>
      <c r="AI184" s="282">
        <f t="shared" ca="1" si="35"/>
        <v>27.120999999999999</v>
      </c>
      <c r="AJ184" s="282" t="str">
        <f t="shared" ca="1" si="35"/>
        <v/>
      </c>
      <c r="AK184" s="282" t="str">
        <f t="shared" ca="1" si="35"/>
        <v/>
      </c>
    </row>
    <row r="185" spans="1:38" x14ac:dyDescent="0.3">
      <c r="A185" s="75" t="s">
        <v>197</v>
      </c>
      <c r="B185" s="75">
        <v>4</v>
      </c>
      <c r="C185" s="70" t="s">
        <v>196</v>
      </c>
      <c r="D185" s="75">
        <v>213</v>
      </c>
      <c r="E185" s="75" t="s">
        <v>21</v>
      </c>
      <c r="F185" s="73" t="s">
        <v>1042</v>
      </c>
      <c r="G185" s="74">
        <f t="shared" ca="1" si="34"/>
        <v>17.388999999999999</v>
      </c>
      <c r="H185" s="74">
        <f t="shared" ca="1" si="34"/>
        <v>19.396999999999998</v>
      </c>
      <c r="I185" s="74">
        <f t="shared" ca="1" si="34"/>
        <v>20.734000000000002</v>
      </c>
      <c r="J185" s="74">
        <f t="shared" ca="1" si="34"/>
        <v>22.74</v>
      </c>
      <c r="K185" s="74">
        <f t="shared" ca="1" si="34"/>
        <v>0</v>
      </c>
      <c r="L185" s="74">
        <f t="shared" ca="1" si="34"/>
        <v>0</v>
      </c>
      <c r="M185" s="74">
        <f t="shared" ca="1" si="34"/>
        <v>0</v>
      </c>
      <c r="N185" s="72"/>
      <c r="P185" s="187" t="str">
        <f t="shared" si="28"/>
        <v>09075C</v>
      </c>
      <c r="Q185" s="191" t="s">
        <v>600</v>
      </c>
      <c r="R185" s="188" t="str">
        <f t="shared" si="31"/>
        <v>Seasonal Environmental Health Technician - Sustainability, Healthy Homes &amp; Env</v>
      </c>
      <c r="S185" s="189" t="str">
        <f t="shared" si="30"/>
        <v>01H</v>
      </c>
      <c r="T185" s="186" cm="1">
        <f t="array" aca="1" ref="T185" ca="1">ROUND(IF($Q185="Y",VLOOKUP($P185, INDIRECT($Q$2),T$6,0)*INDIRECT($P$1),VLOOKUP($P185, INDIRECT($Q$2),T$6,0)),IF($E185="E",0,3))</f>
        <v>17.388999999999999</v>
      </c>
      <c r="U185" s="186" cm="1">
        <f t="array" aca="1" ref="U185" ca="1">ROUND(IF($Q185="Y",VLOOKUP($P185, INDIRECT($Q$2),U$6,0)*INDIRECT($P$1),VLOOKUP($P185, INDIRECT($Q$2),U$6,0)),IF($E185="E",0,3))</f>
        <v>19.396999999999998</v>
      </c>
      <c r="V185" s="186" cm="1">
        <f t="array" aca="1" ref="V185" ca="1">ROUND(IF($Q185="Y",VLOOKUP($P185, INDIRECT($Q$2),V$6,0)*INDIRECT($P$1),VLOOKUP($P185, INDIRECT($Q$2),V$6,0)),IF($E185="E",0,3))</f>
        <v>20.734000000000002</v>
      </c>
      <c r="W185" s="186" cm="1">
        <f t="array" aca="1" ref="W185" ca="1">ROUND(IF($Q185="Y",VLOOKUP($P185, INDIRECT($Q$2),W$6,0)*INDIRECT($P$1),VLOOKUP($P185, INDIRECT($Q$2),W$6,0)),IF($E185="E",0,3))</f>
        <v>22.74</v>
      </c>
      <c r="X185" s="186" cm="1">
        <f t="array" aca="1" ref="X185" ca="1">ROUND(IF($Q185="Y",VLOOKUP($P185, INDIRECT($Q$2),X$6,0)*INDIRECT($P$1),VLOOKUP($P185, INDIRECT($Q$2),X$6,0)),IF($E185="E",0,3))</f>
        <v>0</v>
      </c>
      <c r="Y185" s="186" cm="1">
        <f t="array" aca="1" ref="Y185" ca="1">ROUND(IF($Q185="Y",VLOOKUP($P185, INDIRECT($Q$2),Y$6,0)*INDIRECT($P$1),VLOOKUP($P185, INDIRECT($Q$2),Y$6,0)),IF($E185="E",0,3))</f>
        <v>0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9"/>
        <v>09075C</v>
      </c>
      <c r="AC185" s="130" t="str">
        <f t="shared" si="32"/>
        <v>Seasonal Environmental Health Technician - Sustainability, Healthy Homes &amp; Env</v>
      </c>
      <c r="AD185" s="284" t="str">
        <f t="shared" si="33"/>
        <v>01H</v>
      </c>
      <c r="AE185" s="282">
        <f t="shared" ca="1" si="35"/>
        <v>17.388999999999999</v>
      </c>
      <c r="AF185" s="282">
        <f t="shared" ca="1" si="35"/>
        <v>19.396999999999998</v>
      </c>
      <c r="AG185" s="282">
        <f t="shared" ca="1" si="35"/>
        <v>20.734000000000002</v>
      </c>
      <c r="AH185" s="282">
        <f t="shared" ca="1" si="35"/>
        <v>22.74</v>
      </c>
      <c r="AI185" s="282" t="str">
        <f t="shared" ca="1" si="35"/>
        <v/>
      </c>
      <c r="AJ185" s="282" t="str">
        <f t="shared" ca="1" si="35"/>
        <v/>
      </c>
      <c r="AK185" s="282" t="str">
        <f t="shared" ca="1" si="35"/>
        <v/>
      </c>
    </row>
    <row r="186" spans="1:38" x14ac:dyDescent="0.3">
      <c r="A186" s="75" t="s">
        <v>1040</v>
      </c>
      <c r="B186" s="75">
        <v>5</v>
      </c>
      <c r="C186" s="70" t="s">
        <v>1049</v>
      </c>
      <c r="D186" s="75">
        <v>233</v>
      </c>
      <c r="E186" s="75" t="s">
        <v>21</v>
      </c>
      <c r="F186" s="73" t="s">
        <v>1041</v>
      </c>
      <c r="G186" s="74">
        <f t="shared" ca="1" si="34"/>
        <v>19.579999999999998</v>
      </c>
      <c r="H186" s="74">
        <f t="shared" ca="1" si="34"/>
        <v>21.841000000000001</v>
      </c>
      <c r="I186" s="74">
        <f t="shared" ca="1" si="34"/>
        <v>23.347000000000001</v>
      </c>
      <c r="J186" s="74">
        <f t="shared" ca="1" si="34"/>
        <v>25.605</v>
      </c>
      <c r="K186" s="74">
        <f t="shared" ca="1" si="34"/>
        <v>0</v>
      </c>
      <c r="L186" s="74">
        <f t="shared" ca="1" si="34"/>
        <v>0</v>
      </c>
      <c r="M186" s="74">
        <f t="shared" ca="1" si="34"/>
        <v>0</v>
      </c>
      <c r="N186" s="72"/>
      <c r="P186" s="187" t="str">
        <f t="shared" si="28"/>
        <v>59473C</v>
      </c>
      <c r="Q186" s="191" t="s">
        <v>600</v>
      </c>
      <c r="R186" s="188" t="str">
        <f t="shared" si="31"/>
        <v>Seasonal Environmental Health Technician - Food, Lodging &amp; Pools</v>
      </c>
      <c r="S186" s="189" t="str">
        <f t="shared" si="30"/>
        <v>149</v>
      </c>
      <c r="T186" s="186" cm="1">
        <f t="array" aca="1" ref="T186" ca="1">ROUND(IF($Q186="Y",VLOOKUP($P186, INDIRECT($Q$2),T$6,0)*INDIRECT($P$1),VLOOKUP($P186, INDIRECT($Q$2),T$6,0)),IF($E186="E",0,3))</f>
        <v>19.579999999999998</v>
      </c>
      <c r="U186" s="186" cm="1">
        <f t="array" aca="1" ref="U186" ca="1">ROUND(IF($Q186="Y",VLOOKUP($P186, INDIRECT($Q$2),U$6,0)*INDIRECT($P$1),VLOOKUP($P186, INDIRECT($Q$2),U$6,0)),IF($E186="E",0,3))</f>
        <v>21.841000000000001</v>
      </c>
      <c r="V186" s="186" cm="1">
        <f t="array" aca="1" ref="V186" ca="1">ROUND(IF($Q186="Y",VLOOKUP($P186, INDIRECT($Q$2),V$6,0)*INDIRECT($P$1),VLOOKUP($P186, INDIRECT($Q$2),V$6,0)),IF($E186="E",0,3))</f>
        <v>23.347000000000001</v>
      </c>
      <c r="W186" s="186" cm="1">
        <f t="array" aca="1" ref="W186" ca="1">ROUND(IF($Q186="Y",VLOOKUP($P186, INDIRECT($Q$2),W$6,0)*INDIRECT($P$1),VLOOKUP($P186, INDIRECT($Q$2),W$6,0)),IF($E186="E",0,3))</f>
        <v>25.605</v>
      </c>
      <c r="X186" s="186" cm="1">
        <f t="array" aca="1" ref="X186" ca="1">ROUND(IF($Q186="Y",VLOOKUP($P186, INDIRECT($Q$2),X$6,0)*INDIRECT($P$1),VLOOKUP($P186, INDIRECT($Q$2),X$6,0)),IF($E186="E",0,3))</f>
        <v>0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9"/>
        <v>59473C</v>
      </c>
      <c r="AC186" s="130" t="str">
        <f t="shared" si="32"/>
        <v>Seasonal Environmental Health Technician - Food, Lodging &amp; Pools</v>
      </c>
      <c r="AD186" s="284" t="str">
        <f t="shared" si="33"/>
        <v>149</v>
      </c>
      <c r="AE186" s="282">
        <f t="shared" ca="1" si="35"/>
        <v>19.579999999999998</v>
      </c>
      <c r="AF186" s="282">
        <f t="shared" ca="1" si="35"/>
        <v>21.841000000000001</v>
      </c>
      <c r="AG186" s="282">
        <f t="shared" ca="1" si="35"/>
        <v>23.347000000000001</v>
      </c>
      <c r="AH186" s="282">
        <f t="shared" ca="1" si="35"/>
        <v>25.605</v>
      </c>
      <c r="AI186" s="282" t="str">
        <f t="shared" ca="1" si="35"/>
        <v/>
      </c>
      <c r="AJ186" s="282" t="str">
        <f t="shared" ca="1" si="35"/>
        <v/>
      </c>
      <c r="AK186" s="282" t="str">
        <f t="shared" ca="1" si="35"/>
        <v/>
      </c>
    </row>
    <row r="187" spans="1:38" x14ac:dyDescent="0.3">
      <c r="A187" s="75" t="s">
        <v>198</v>
      </c>
      <c r="B187" s="75">
        <v>4</v>
      </c>
      <c r="C187" s="70" t="s">
        <v>196</v>
      </c>
      <c r="D187" s="75">
        <v>215</v>
      </c>
      <c r="E187" s="75" t="s">
        <v>21</v>
      </c>
      <c r="F187" s="73" t="s">
        <v>199</v>
      </c>
      <c r="G187" s="74">
        <f t="shared" ca="1" si="34"/>
        <v>17.388999999999999</v>
      </c>
      <c r="H187" s="74">
        <f t="shared" ca="1" si="34"/>
        <v>19.396999999999998</v>
      </c>
      <c r="I187" s="74">
        <f t="shared" ca="1" si="34"/>
        <v>20.734000000000002</v>
      </c>
      <c r="J187" s="74">
        <f t="shared" ca="1" si="34"/>
        <v>22.74</v>
      </c>
      <c r="K187" s="74">
        <f t="shared" ca="1" si="34"/>
        <v>0</v>
      </c>
      <c r="L187" s="74">
        <f t="shared" ca="1" si="34"/>
        <v>0</v>
      </c>
      <c r="M187" s="74">
        <f t="shared" ca="1" si="34"/>
        <v>0</v>
      </c>
      <c r="N187" s="72"/>
      <c r="P187" s="187" t="str">
        <f t="shared" si="28"/>
        <v>C09078</v>
      </c>
      <c r="Q187" s="191" t="s">
        <v>600</v>
      </c>
      <c r="R187" s="188" t="str">
        <f t="shared" si="31"/>
        <v>Seasonal Legislative Aide</v>
      </c>
      <c r="S187" s="189" t="str">
        <f t="shared" si="30"/>
        <v>01H</v>
      </c>
      <c r="T187" s="186" cm="1">
        <f t="array" aca="1" ref="T187" ca="1">ROUND(IF($Q187="Y",VLOOKUP($P187, INDIRECT($Q$2),T$6,0)*INDIRECT($P$1),VLOOKUP($P187, INDIRECT($Q$2),T$6,0)),IF($E187="E",0,3))</f>
        <v>17.388999999999999</v>
      </c>
      <c r="U187" s="186" cm="1">
        <f t="array" aca="1" ref="U187" ca="1">ROUND(IF($Q187="Y",VLOOKUP($P187, INDIRECT($Q$2),U$6,0)*INDIRECT($P$1),VLOOKUP($P187, INDIRECT($Q$2),U$6,0)),IF($E187="E",0,3))</f>
        <v>19.396999999999998</v>
      </c>
      <c r="V187" s="186" cm="1">
        <f t="array" aca="1" ref="V187" ca="1">ROUND(IF($Q187="Y",VLOOKUP($P187, INDIRECT($Q$2),V$6,0)*INDIRECT($P$1),VLOOKUP($P187, INDIRECT($Q$2),V$6,0)),IF($E187="E",0,3))</f>
        <v>20.734000000000002</v>
      </c>
      <c r="W187" s="186" cm="1">
        <f t="array" aca="1" ref="W187" ca="1">ROUND(IF($Q187="Y",VLOOKUP($P187, INDIRECT($Q$2),W$6,0)*INDIRECT($P$1),VLOOKUP($P187, INDIRECT($Q$2),W$6,0)),IF($E187="E",0,3))</f>
        <v>22.74</v>
      </c>
      <c r="X187" s="186" cm="1">
        <f t="array" aca="1" ref="X187" ca="1">ROUND(IF($Q187="Y",VLOOKUP($P187, INDIRECT($Q$2),X$6,0)*INDIRECT($P$1),VLOOKUP($P187, INDIRECT($Q$2),X$6,0)),IF($E187="E",0,3))</f>
        <v>0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9"/>
        <v>C09078</v>
      </c>
      <c r="AC187" s="130" t="str">
        <f t="shared" si="32"/>
        <v>Seasonal Legislative Aide</v>
      </c>
      <c r="AD187" s="284" t="str">
        <f t="shared" si="33"/>
        <v>01H</v>
      </c>
      <c r="AE187" s="282">
        <f t="shared" ca="1" si="35"/>
        <v>17.388999999999999</v>
      </c>
      <c r="AF187" s="282">
        <f t="shared" ca="1" si="35"/>
        <v>19.396999999999998</v>
      </c>
      <c r="AG187" s="282">
        <f t="shared" ca="1" si="35"/>
        <v>20.734000000000002</v>
      </c>
      <c r="AH187" s="282">
        <f t="shared" ca="1" si="35"/>
        <v>22.74</v>
      </c>
      <c r="AI187" s="282" t="str">
        <f t="shared" ca="1" si="35"/>
        <v/>
      </c>
      <c r="AJ187" s="282" t="str">
        <f t="shared" ca="1" si="35"/>
        <v/>
      </c>
      <c r="AK187" s="282" t="str">
        <f t="shared" ca="1" si="35"/>
        <v/>
      </c>
    </row>
    <row r="188" spans="1:38" x14ac:dyDescent="0.3">
      <c r="A188" s="75" t="s">
        <v>472</v>
      </c>
      <c r="B188" s="75">
        <v>10</v>
      </c>
      <c r="C188" s="70" t="s">
        <v>70</v>
      </c>
      <c r="D188" s="75">
        <v>465</v>
      </c>
      <c r="E188" s="75" t="s">
        <v>17</v>
      </c>
      <c r="F188" s="73" t="s">
        <v>466</v>
      </c>
      <c r="G188" s="74">
        <f t="shared" ca="1" si="34"/>
        <v>88597</v>
      </c>
      <c r="H188" s="74">
        <f t="shared" ca="1" si="34"/>
        <v>93007</v>
      </c>
      <c r="I188" s="74">
        <f t="shared" ca="1" si="34"/>
        <v>97670</v>
      </c>
      <c r="J188" s="74">
        <f t="shared" ca="1" si="34"/>
        <v>103985</v>
      </c>
      <c r="K188" s="74">
        <f t="shared" ca="1" si="34"/>
        <v>106894</v>
      </c>
      <c r="L188" s="74">
        <f t="shared" ca="1" si="34"/>
        <v>109891</v>
      </c>
      <c r="M188" s="74">
        <f t="shared" ca="1" si="34"/>
        <v>113023</v>
      </c>
      <c r="N188" s="72"/>
      <c r="P188" s="187" t="str">
        <f t="shared" si="28"/>
        <v>52936C</v>
      </c>
      <c r="Q188" s="191" t="s">
        <v>600</v>
      </c>
      <c r="R188" s="188" t="str">
        <f t="shared" si="31"/>
        <v>Senior Budget and Evaluation Analyst</v>
      </c>
      <c r="S188" s="189" t="str">
        <f t="shared" si="30"/>
        <v>34M</v>
      </c>
      <c r="T188" s="186" cm="1">
        <f t="array" aca="1" ref="T188" ca="1">ROUND(IF($Q188="Y",VLOOKUP($P188, INDIRECT($Q$2),T$6,0)*INDIRECT($P$1),VLOOKUP($P188, INDIRECT($Q$2),T$6,0)),IF($E188="E",0,3))</f>
        <v>88597</v>
      </c>
      <c r="U188" s="186" cm="1">
        <f t="array" aca="1" ref="U188" ca="1">ROUND(IF($Q188="Y",VLOOKUP($P188, INDIRECT($Q$2),U$6,0)*INDIRECT($P$1),VLOOKUP($P188, INDIRECT($Q$2),U$6,0)),IF($E188="E",0,3))</f>
        <v>93007</v>
      </c>
      <c r="V188" s="186" cm="1">
        <f t="array" aca="1" ref="V188" ca="1">ROUND(IF($Q188="Y",VLOOKUP($P188, INDIRECT($Q$2),V$6,0)*INDIRECT($P$1),VLOOKUP($P188, INDIRECT($Q$2),V$6,0)),IF($E188="E",0,3))</f>
        <v>97670</v>
      </c>
      <c r="W188" s="186" cm="1">
        <f t="array" aca="1" ref="W188" ca="1">ROUND(IF($Q188="Y",VLOOKUP($P188, INDIRECT($Q$2),W$6,0)*INDIRECT($P$1),VLOOKUP($P188, INDIRECT($Q$2),W$6,0)),IF($E188="E",0,3))</f>
        <v>103985</v>
      </c>
      <c r="X188" s="186" cm="1">
        <f t="array" aca="1" ref="X188" ca="1">ROUND(IF($Q188="Y",VLOOKUP($P188, INDIRECT($Q$2),X$6,0)*INDIRECT($P$1),VLOOKUP($P188, INDIRECT($Q$2),X$6,0)),IF($E188="E",0,3))</f>
        <v>106894</v>
      </c>
      <c r="Y188" s="186" cm="1">
        <f t="array" aca="1" ref="Y188" ca="1">ROUND(IF($Q188="Y",VLOOKUP($P188, INDIRECT($Q$2),Y$6,0)*INDIRECT($P$1),VLOOKUP($P188, INDIRECT($Q$2),Y$6,0)),IF($E188="E",0,3))</f>
        <v>109891</v>
      </c>
      <c r="Z188" s="186" cm="1">
        <f t="array" aca="1" ref="Z188" ca="1">ROUND(IF($Q188="Y",VLOOKUP($P188, INDIRECT($Q$2),Z$6,0)*INDIRECT($P$1),VLOOKUP($P188, INDIRECT($Q$2),Z$6,0)),IF($E188="E",0,3))</f>
        <v>113023</v>
      </c>
      <c r="AA188" s="186"/>
      <c r="AB188" s="282" t="str">
        <f t="shared" si="29"/>
        <v>52936C</v>
      </c>
      <c r="AC188" s="130" t="str">
        <f t="shared" si="32"/>
        <v>Senior Budget and Evaluation Analyst</v>
      </c>
      <c r="AD188" s="284" t="str">
        <f t="shared" si="33"/>
        <v>34M</v>
      </c>
      <c r="AE188" s="282">
        <f t="shared" ca="1" si="35"/>
        <v>42.594999999999999</v>
      </c>
      <c r="AF188" s="282">
        <f t="shared" ca="1" si="35"/>
        <v>44.714999999999996</v>
      </c>
      <c r="AG188" s="282">
        <f t="shared" ca="1" si="35"/>
        <v>46.957000000000001</v>
      </c>
      <c r="AH188" s="282">
        <f t="shared" ca="1" si="35"/>
        <v>49.992999999999995</v>
      </c>
      <c r="AI188" s="282">
        <f t="shared" ca="1" si="35"/>
        <v>51.391999999999996</v>
      </c>
      <c r="AJ188" s="282">
        <f t="shared" ca="1" si="35"/>
        <v>52.832999999999998</v>
      </c>
      <c r="AK188" s="282">
        <f t="shared" ca="1" si="35"/>
        <v>54.338000000000001</v>
      </c>
    </row>
    <row r="189" spans="1:38" x14ac:dyDescent="0.3">
      <c r="A189" s="75" t="s">
        <v>209</v>
      </c>
      <c r="B189" s="75">
        <v>12</v>
      </c>
      <c r="C189" s="70" t="s">
        <v>112</v>
      </c>
      <c r="D189" s="75">
        <v>555</v>
      </c>
      <c r="E189" s="75" t="s">
        <v>17</v>
      </c>
      <c r="F189" s="73" t="s">
        <v>429</v>
      </c>
      <c r="G189" s="74">
        <f t="shared" ca="1" si="34"/>
        <v>121066</v>
      </c>
      <c r="H189" s="74">
        <f t="shared" ca="1" si="34"/>
        <v>127477</v>
      </c>
      <c r="I189" s="74">
        <f t="shared" ca="1" si="34"/>
        <v>136088</v>
      </c>
      <c r="J189" s="74">
        <f t="shared" ca="1" si="34"/>
        <v>139895</v>
      </c>
      <c r="K189" s="74">
        <f t="shared" ca="1" si="34"/>
        <v>143816</v>
      </c>
      <c r="L189" s="74">
        <f t="shared" ca="1" si="34"/>
        <v>147915</v>
      </c>
      <c r="M189" s="74">
        <f t="shared" ca="1" si="34"/>
        <v>0</v>
      </c>
      <c r="N189" s="72"/>
      <c r="P189" s="187" t="str">
        <f t="shared" si="28"/>
        <v>04348C</v>
      </c>
      <c r="Q189" s="191" t="s">
        <v>600</v>
      </c>
      <c r="R189" s="188" t="str">
        <f t="shared" si="31"/>
        <v>Senior Collaboration Architect</v>
      </c>
      <c r="S189" s="189" t="str">
        <f t="shared" si="30"/>
        <v>53A</v>
      </c>
      <c r="T189" s="186" cm="1">
        <f t="array" aca="1" ref="T189" ca="1">ROUND(IF($Q189="Y",VLOOKUP($P189, INDIRECT($Q$2),T$6,0)*INDIRECT($P$1),VLOOKUP($P189, INDIRECT($Q$2),T$6,0)),IF($E189="E",0,3))</f>
        <v>121066</v>
      </c>
      <c r="U189" s="186" cm="1">
        <f t="array" aca="1" ref="U189" ca="1">ROUND(IF($Q189="Y",VLOOKUP($P189, INDIRECT($Q$2),U$6,0)*INDIRECT($P$1),VLOOKUP($P189, INDIRECT($Q$2),U$6,0)),IF($E189="E",0,3))</f>
        <v>127477</v>
      </c>
      <c r="V189" s="186" cm="1">
        <f t="array" aca="1" ref="V189" ca="1">ROUND(IF($Q189="Y",VLOOKUP($P189, INDIRECT($Q$2),V$6,0)*INDIRECT($P$1),VLOOKUP($P189, INDIRECT($Q$2),V$6,0)),IF($E189="E",0,3))</f>
        <v>136088</v>
      </c>
      <c r="W189" s="186" cm="1">
        <f t="array" aca="1" ref="W189" ca="1">ROUND(IF($Q189="Y",VLOOKUP($P189, INDIRECT($Q$2),W$6,0)*INDIRECT($P$1),VLOOKUP($P189, INDIRECT($Q$2),W$6,0)),IF($E189="E",0,3))</f>
        <v>139895</v>
      </c>
      <c r="X189" s="186" cm="1">
        <f t="array" aca="1" ref="X189" ca="1">ROUND(IF($Q189="Y",VLOOKUP($P189, INDIRECT($Q$2),X$6,0)*INDIRECT($P$1),VLOOKUP($P189, INDIRECT($Q$2),X$6,0)),IF($E189="E",0,3))</f>
        <v>143816</v>
      </c>
      <c r="Y189" s="186" cm="1">
        <f t="array" aca="1" ref="Y189" ca="1">ROUND(IF($Q189="Y",VLOOKUP($P189, INDIRECT($Q$2),Y$6,0)*INDIRECT($P$1),VLOOKUP($P189, INDIRECT($Q$2),Y$6,0)),IF($E189="E",0,3))</f>
        <v>147915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9"/>
        <v>04348C</v>
      </c>
      <c r="AC189" s="130" t="str">
        <f t="shared" si="32"/>
        <v>Senior Collaboration Architect</v>
      </c>
      <c r="AD189" s="284" t="str">
        <f t="shared" si="33"/>
        <v>53A</v>
      </c>
      <c r="AE189" s="282">
        <f t="shared" ca="1" si="35"/>
        <v>58.204999999999998</v>
      </c>
      <c r="AF189" s="282">
        <f t="shared" ca="1" si="35"/>
        <v>61.287999999999997</v>
      </c>
      <c r="AG189" s="282">
        <f t="shared" ca="1" si="35"/>
        <v>65.427000000000007</v>
      </c>
      <c r="AH189" s="282">
        <f t="shared" ca="1" si="35"/>
        <v>67.25800000000001</v>
      </c>
      <c r="AI189" s="282">
        <f t="shared" ca="1" si="35"/>
        <v>69.143000000000001</v>
      </c>
      <c r="AJ189" s="282">
        <f t="shared" ca="1" si="35"/>
        <v>71.113</v>
      </c>
      <c r="AK189" s="282" t="str">
        <f t="shared" ca="1" si="35"/>
        <v/>
      </c>
    </row>
    <row r="190" spans="1:38" x14ac:dyDescent="0.3">
      <c r="A190" s="75" t="s">
        <v>202</v>
      </c>
      <c r="B190" s="75">
        <v>12</v>
      </c>
      <c r="C190" s="70" t="s">
        <v>584</v>
      </c>
      <c r="D190" s="75">
        <v>542</v>
      </c>
      <c r="E190" s="75" t="s">
        <v>17</v>
      </c>
      <c r="F190" s="73" t="s">
        <v>430</v>
      </c>
      <c r="G190" s="74">
        <f t="shared" ca="1" si="34"/>
        <v>110337</v>
      </c>
      <c r="H190" s="74">
        <f t="shared" ca="1" si="34"/>
        <v>114755</v>
      </c>
      <c r="I190" s="74">
        <f t="shared" ca="1" si="34"/>
        <v>119349</v>
      </c>
      <c r="J190" s="74">
        <f t="shared" ca="1" si="34"/>
        <v>124129</v>
      </c>
      <c r="K190" s="74">
        <f t="shared" ca="1" si="34"/>
        <v>129098</v>
      </c>
      <c r="L190" s="74">
        <f t="shared" ca="1" si="34"/>
        <v>0</v>
      </c>
      <c r="M190" s="74">
        <f t="shared" ca="1" si="34"/>
        <v>0</v>
      </c>
      <c r="N190" s="72"/>
      <c r="P190" s="187" t="str">
        <f t="shared" si="28"/>
        <v>09172C</v>
      </c>
      <c r="Q190" s="191" t="s">
        <v>600</v>
      </c>
      <c r="R190" s="188" t="str">
        <f t="shared" si="31"/>
        <v xml:space="preserve">Senior Facilities Planner </v>
      </c>
      <c r="S190" s="189" t="str">
        <f t="shared" si="30"/>
        <v>053</v>
      </c>
      <c r="T190" s="186" cm="1">
        <f t="array" aca="1" ref="T190" ca="1">ROUND(IF($Q190="Y",VLOOKUP($P190, INDIRECT($Q$2),T$6,0)*INDIRECT($P$1),VLOOKUP($P190, INDIRECT($Q$2),T$6,0)),IF($E190="E",0,3))</f>
        <v>110337</v>
      </c>
      <c r="U190" s="186" cm="1">
        <f t="array" aca="1" ref="U190" ca="1">ROUND(IF($Q190="Y",VLOOKUP($P190, INDIRECT($Q$2),U$6,0)*INDIRECT($P$1),VLOOKUP($P190, INDIRECT($Q$2),U$6,0)),IF($E190="E",0,3))</f>
        <v>114755</v>
      </c>
      <c r="V190" s="186" cm="1">
        <f t="array" aca="1" ref="V190" ca="1">ROUND(IF($Q190="Y",VLOOKUP($P190, INDIRECT($Q$2),V$6,0)*INDIRECT($P$1),VLOOKUP($P190, INDIRECT($Q$2),V$6,0)),IF($E190="E",0,3))</f>
        <v>119349</v>
      </c>
      <c r="W190" s="186" cm="1">
        <f t="array" aca="1" ref="W190" ca="1">ROUND(IF($Q190="Y",VLOOKUP($P190, INDIRECT($Q$2),W$6,0)*INDIRECT($P$1),VLOOKUP($P190, INDIRECT($Q$2),W$6,0)),IF($E190="E",0,3))</f>
        <v>124129</v>
      </c>
      <c r="X190" s="186" cm="1">
        <f t="array" aca="1" ref="X190" ca="1">ROUND(IF($Q190="Y",VLOOKUP($P190, INDIRECT($Q$2),X$6,0)*INDIRECT($P$1),VLOOKUP($P190, INDIRECT($Q$2),X$6,0)),IF($E190="E",0,3))</f>
        <v>129098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9"/>
        <v>09172C</v>
      </c>
      <c r="AC190" s="130" t="str">
        <f t="shared" si="32"/>
        <v xml:space="preserve">Senior Facilities Planner </v>
      </c>
      <c r="AD190" s="284" t="str">
        <f t="shared" si="33"/>
        <v>053</v>
      </c>
      <c r="AE190" s="282">
        <f t="shared" ca="1" si="35"/>
        <v>53.046999999999997</v>
      </c>
      <c r="AF190" s="282">
        <f t="shared" ca="1" si="35"/>
        <v>55.170999999999999</v>
      </c>
      <c r="AG190" s="282">
        <f t="shared" ca="1" si="35"/>
        <v>57.379999999999995</v>
      </c>
      <c r="AH190" s="282">
        <f t="shared" ca="1" si="35"/>
        <v>59.677999999999997</v>
      </c>
      <c r="AI190" s="282">
        <f t="shared" ca="1" si="35"/>
        <v>62.067</v>
      </c>
      <c r="AJ190" s="282" t="str">
        <f t="shared" ca="1" si="35"/>
        <v/>
      </c>
      <c r="AK190" s="282" t="str">
        <f t="shared" ca="1" si="35"/>
        <v/>
      </c>
    </row>
    <row r="191" spans="1:38" x14ac:dyDescent="0.3">
      <c r="A191" s="75" t="s">
        <v>913</v>
      </c>
      <c r="B191" s="75">
        <v>12</v>
      </c>
      <c r="C191" s="70" t="s">
        <v>1008</v>
      </c>
      <c r="D191" s="75">
        <v>565</v>
      </c>
      <c r="E191" s="75" t="s">
        <v>17</v>
      </c>
      <c r="F191" s="73" t="s">
        <v>914</v>
      </c>
      <c r="G191" s="74">
        <f t="shared" ca="1" si="34"/>
        <v>128907</v>
      </c>
      <c r="H191" s="74">
        <f t="shared" ca="1" si="34"/>
        <v>134062</v>
      </c>
      <c r="I191" s="74">
        <f t="shared" ca="1" si="34"/>
        <v>139424</v>
      </c>
      <c r="J191" s="74">
        <f t="shared" ca="1" si="34"/>
        <v>145001</v>
      </c>
      <c r="K191" s="74">
        <f t="shared" ca="1" si="34"/>
        <v>150800</v>
      </c>
      <c r="L191" s="74">
        <f t="shared" ca="1" si="34"/>
        <v>0</v>
      </c>
      <c r="M191" s="74">
        <f t="shared" ca="1" si="34"/>
        <v>0</v>
      </c>
      <c r="N191" s="72"/>
      <c r="P191" s="187" t="str">
        <f t="shared" si="28"/>
        <v>59445C</v>
      </c>
      <c r="Q191" s="191" t="s">
        <v>600</v>
      </c>
      <c r="R191" s="188" t="str">
        <f t="shared" si="31"/>
        <v>Senior Program Manager-School Based Clinics</v>
      </c>
      <c r="S191" s="189" t="str">
        <f t="shared" si="30"/>
        <v>119</v>
      </c>
      <c r="T191" s="186" cm="1">
        <f t="array" aca="1" ref="T191" ca="1">ROUND(IF($Q191="Y",VLOOKUP($P191, INDIRECT($Q$2),T$6,0)*INDIRECT($P$1),VLOOKUP($P191, INDIRECT($Q$2),T$6,0)),IF($E191="E",0,3))</f>
        <v>128907</v>
      </c>
      <c r="U191" s="186" cm="1">
        <f t="array" aca="1" ref="U191" ca="1">ROUND(IF($Q191="Y",VLOOKUP($P191, INDIRECT($Q$2),U$6,0)*INDIRECT($P$1),VLOOKUP($P191, INDIRECT($Q$2),U$6,0)),IF($E191="E",0,3))</f>
        <v>134062</v>
      </c>
      <c r="V191" s="186" cm="1">
        <f t="array" aca="1" ref="V191" ca="1">ROUND(IF($Q191="Y",VLOOKUP($P191, INDIRECT($Q$2),V$6,0)*INDIRECT($P$1),VLOOKUP($P191, INDIRECT($Q$2),V$6,0)),IF($E191="E",0,3))</f>
        <v>139424</v>
      </c>
      <c r="W191" s="186" cm="1">
        <f t="array" aca="1" ref="W191" ca="1">ROUND(IF($Q191="Y",VLOOKUP($P191, INDIRECT($Q$2),W$6,0)*INDIRECT($P$1),VLOOKUP($P191, INDIRECT($Q$2),W$6,0)),IF($E191="E",0,3))</f>
        <v>145001</v>
      </c>
      <c r="X191" s="186" cm="1">
        <f t="array" aca="1" ref="X191" ca="1">ROUND(IF($Q191="Y",VLOOKUP($P191, INDIRECT($Q$2),X$6,0)*INDIRECT($P$1),VLOOKUP($P191, INDIRECT($Q$2),X$6,0)),IF($E191="E",0,3))</f>
        <v>150800</v>
      </c>
      <c r="Y191" s="186" cm="1">
        <f t="array" aca="1" ref="Y191" ca="1">ROUND(IF($Q191="Y",VLOOKUP($P191, INDIRECT($Q$2),Y$6,0)*INDIRECT($P$1),VLOOKUP($P191, INDIRECT($Q$2),Y$6,0)),IF($E191="E",0,3))</f>
        <v>0</v>
      </c>
      <c r="Z191" s="186" cm="1">
        <f t="array" aca="1" ref="Z191" ca="1">ROUND(IF($Q191="Y",VLOOKUP($P191, INDIRECT($Q$2),Z$6,0)*INDIRECT($P$1),VLOOKUP($P191, INDIRECT($Q$2),Z$6,0)),IF($E191="E",0,3))</f>
        <v>0</v>
      </c>
      <c r="AA191" s="186"/>
      <c r="AB191" s="282" t="str">
        <f t="shared" si="29"/>
        <v>59445C</v>
      </c>
      <c r="AC191" s="130" t="str">
        <f t="shared" si="32"/>
        <v>Senior Program Manager-School Based Clinics</v>
      </c>
      <c r="AD191" s="284" t="str">
        <f t="shared" si="33"/>
        <v>119</v>
      </c>
      <c r="AE191" s="282">
        <f t="shared" ca="1" si="35"/>
        <v>61.974999999999994</v>
      </c>
      <c r="AF191" s="282">
        <f t="shared" ca="1" si="35"/>
        <v>64.453000000000003</v>
      </c>
      <c r="AG191" s="282">
        <f t="shared" ca="1" si="35"/>
        <v>67.031000000000006</v>
      </c>
      <c r="AH191" s="282">
        <f t="shared" ca="1" si="35"/>
        <v>69.713000000000008</v>
      </c>
      <c r="AI191" s="282">
        <f t="shared" ca="1" si="35"/>
        <v>72.5</v>
      </c>
      <c r="AJ191" s="282" t="str">
        <f t="shared" ca="1" si="35"/>
        <v/>
      </c>
      <c r="AK191" s="282" t="str">
        <f t="shared" ca="1" si="35"/>
        <v/>
      </c>
    </row>
    <row r="192" spans="1:38" x14ac:dyDescent="0.3">
      <c r="A192" s="75" t="s">
        <v>205</v>
      </c>
      <c r="B192" s="75">
        <v>12</v>
      </c>
      <c r="C192" s="70" t="s">
        <v>32</v>
      </c>
      <c r="D192" s="75">
        <v>575</v>
      </c>
      <c r="E192" s="75" t="s">
        <v>17</v>
      </c>
      <c r="F192" s="73" t="s">
        <v>433</v>
      </c>
      <c r="G192" s="74">
        <f t="shared" ca="1" si="34"/>
        <v>118343</v>
      </c>
      <c r="H192" s="74">
        <f t="shared" ca="1" si="34"/>
        <v>123076</v>
      </c>
      <c r="I192" s="74">
        <f t="shared" ca="1" si="34"/>
        <v>127998</v>
      </c>
      <c r="J192" s="74">
        <f t="shared" ca="1" si="34"/>
        <v>133118</v>
      </c>
      <c r="K192" s="74">
        <f t="shared" ca="1" si="34"/>
        <v>138442</v>
      </c>
      <c r="L192" s="74">
        <f t="shared" ca="1" si="34"/>
        <v>0</v>
      </c>
      <c r="M192" s="74">
        <f t="shared" ca="1" si="34"/>
        <v>0</v>
      </c>
      <c r="N192" s="72"/>
      <c r="P192" s="187" t="str">
        <f t="shared" si="28"/>
        <v>09175C</v>
      </c>
      <c r="Q192" s="191" t="s">
        <v>600</v>
      </c>
      <c r="R192" s="188" t="str">
        <f t="shared" si="31"/>
        <v>Senior Project Manager</v>
      </c>
      <c r="S192" s="189" t="str">
        <f t="shared" si="30"/>
        <v>105</v>
      </c>
      <c r="T192" s="186" cm="1">
        <f t="array" aca="1" ref="T192" ca="1">ROUND(IF($Q192="Y",VLOOKUP($P192, INDIRECT($Q$2),T$6,0)*INDIRECT($P$1),VLOOKUP($P192, INDIRECT($Q$2),T$6,0)),IF($E192="E",0,3))</f>
        <v>118343</v>
      </c>
      <c r="U192" s="186" cm="1">
        <f t="array" aca="1" ref="U192" ca="1">ROUND(IF($Q192="Y",VLOOKUP($P192, INDIRECT($Q$2),U$6,0)*INDIRECT($P$1),VLOOKUP($P192, INDIRECT($Q$2),U$6,0)),IF($E192="E",0,3))</f>
        <v>123076</v>
      </c>
      <c r="V192" s="186" cm="1">
        <f t="array" aca="1" ref="V192" ca="1">ROUND(IF($Q192="Y",VLOOKUP($P192, INDIRECT($Q$2),V$6,0)*INDIRECT($P$1),VLOOKUP($P192, INDIRECT($Q$2),V$6,0)),IF($E192="E",0,3))</f>
        <v>127998</v>
      </c>
      <c r="W192" s="186" cm="1">
        <f t="array" aca="1" ref="W192" ca="1">ROUND(IF($Q192="Y",VLOOKUP($P192, INDIRECT($Q$2),W$6,0)*INDIRECT($P$1),VLOOKUP($P192, INDIRECT($Q$2),W$6,0)),IF($E192="E",0,3))</f>
        <v>133118</v>
      </c>
      <c r="X192" s="186" cm="1">
        <f t="array" aca="1" ref="X192" ca="1">ROUND(IF($Q192="Y",VLOOKUP($P192, INDIRECT($Q$2),X$6,0)*INDIRECT($P$1),VLOOKUP($P192, INDIRECT($Q$2),X$6,0)),IF($E192="E",0,3))</f>
        <v>138442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9"/>
        <v>09175C</v>
      </c>
      <c r="AC192" s="130" t="str">
        <f t="shared" si="32"/>
        <v>Senior Project Manager</v>
      </c>
      <c r="AD192" s="284" t="str">
        <f t="shared" si="33"/>
        <v>105</v>
      </c>
      <c r="AE192" s="282">
        <f t="shared" ca="1" si="35"/>
        <v>56.896000000000001</v>
      </c>
      <c r="AF192" s="282">
        <f t="shared" ca="1" si="35"/>
        <v>59.171999999999997</v>
      </c>
      <c r="AG192" s="282">
        <f t="shared" ca="1" si="35"/>
        <v>61.537999999999997</v>
      </c>
      <c r="AH192" s="282">
        <f t="shared" ca="1" si="35"/>
        <v>64</v>
      </c>
      <c r="AI192" s="282">
        <f t="shared" ca="1" si="35"/>
        <v>66.559000000000012</v>
      </c>
      <c r="AJ192" s="282" t="str">
        <f t="shared" ca="1" si="35"/>
        <v/>
      </c>
      <c r="AK192" s="282" t="str">
        <f t="shared" ca="1" si="35"/>
        <v/>
      </c>
    </row>
    <row r="193" spans="1:37" x14ac:dyDescent="0.3">
      <c r="A193" s="75" t="s">
        <v>1032</v>
      </c>
      <c r="B193" s="75">
        <v>12</v>
      </c>
      <c r="C193" s="70" t="s">
        <v>32</v>
      </c>
      <c r="D193" s="75">
        <v>575</v>
      </c>
      <c r="E193" s="75" t="s">
        <v>17</v>
      </c>
      <c r="F193" s="73" t="s">
        <v>1033</v>
      </c>
      <c r="G193" s="74">
        <f t="shared" ca="1" si="34"/>
        <v>118343</v>
      </c>
      <c r="H193" s="74">
        <f t="shared" ca="1" si="34"/>
        <v>123076</v>
      </c>
      <c r="I193" s="74">
        <f t="shared" ca="1" si="34"/>
        <v>127998</v>
      </c>
      <c r="J193" s="74">
        <f t="shared" ca="1" si="34"/>
        <v>133118</v>
      </c>
      <c r="K193" s="74">
        <f t="shared" ca="1" si="34"/>
        <v>138442</v>
      </c>
      <c r="L193" s="74">
        <f t="shared" ca="1" si="34"/>
        <v>0</v>
      </c>
      <c r="M193" s="74">
        <f t="shared" ca="1" si="34"/>
        <v>0</v>
      </c>
      <c r="N193" s="72"/>
      <c r="P193" s="187" t="str">
        <f t="shared" si="28"/>
        <v>53083C</v>
      </c>
      <c r="Q193" s="191" t="s">
        <v>600</v>
      </c>
      <c r="R193" s="188" t="str">
        <f t="shared" si="31"/>
        <v>Senior Project Manager - General</v>
      </c>
      <c r="S193" s="189" t="str">
        <f t="shared" si="30"/>
        <v>105</v>
      </c>
      <c r="T193" s="186" cm="1">
        <f t="array" aca="1" ref="T193" ca="1">ROUND(IF($Q193="Y",VLOOKUP($P193, INDIRECT($Q$2),T$6,0)*INDIRECT($P$1),VLOOKUP($P193, INDIRECT($Q$2),T$6,0)),IF($E193="E",0,3))</f>
        <v>118343</v>
      </c>
      <c r="U193" s="186" cm="1">
        <f t="array" aca="1" ref="U193" ca="1">ROUND(IF($Q193="Y",VLOOKUP($P193, INDIRECT($Q$2),U$6,0)*INDIRECT($P$1),VLOOKUP($P193, INDIRECT($Q$2),U$6,0)),IF($E193="E",0,3))</f>
        <v>123076</v>
      </c>
      <c r="V193" s="186" cm="1">
        <f t="array" aca="1" ref="V193" ca="1">ROUND(IF($Q193="Y",VLOOKUP($P193, INDIRECT($Q$2),V$6,0)*INDIRECT($P$1),VLOOKUP($P193, INDIRECT($Q$2),V$6,0)),IF($E193="E",0,3))</f>
        <v>127998</v>
      </c>
      <c r="W193" s="186" cm="1">
        <f t="array" aca="1" ref="W193" ca="1">ROUND(IF($Q193="Y",VLOOKUP($P193, INDIRECT($Q$2),W$6,0)*INDIRECT($P$1),VLOOKUP($P193, INDIRECT($Q$2),W$6,0)),IF($E193="E",0,3))</f>
        <v>133118</v>
      </c>
      <c r="X193" s="186" cm="1">
        <f t="array" aca="1" ref="X193" ca="1">ROUND(IF($Q193="Y",VLOOKUP($P193, INDIRECT($Q$2),X$6,0)*INDIRECT($P$1),VLOOKUP($P193, INDIRECT($Q$2),X$6,0)),IF($E193="E",0,3))</f>
        <v>138442</v>
      </c>
      <c r="Y193" s="186" cm="1">
        <f t="array" aca="1" ref="Y193" ca="1">ROUND(IF($Q193="Y",VLOOKUP($P193, INDIRECT($Q$2),Y$6,0)*INDIRECT($P$1),VLOOKUP($P193, INDIRECT($Q$2),Y$6,0)),IF($E193="E",0,3))</f>
        <v>0</v>
      </c>
      <c r="Z193" s="186" cm="1">
        <f t="array" aca="1" ref="Z193" ca="1">ROUND(IF($Q193="Y",VLOOKUP($P193, INDIRECT($Q$2),Z$6,0)*INDIRECT($P$1),VLOOKUP($P193, INDIRECT($Q$2),Z$6,0)),IF($E193="E",0,3))</f>
        <v>0</v>
      </c>
      <c r="AA193" s="186"/>
      <c r="AB193" s="282" t="str">
        <f t="shared" si="29"/>
        <v>53083C</v>
      </c>
      <c r="AC193" s="130" t="str">
        <f t="shared" si="32"/>
        <v>Senior Project Manager - General</v>
      </c>
      <c r="AD193" s="284" t="str">
        <f t="shared" si="33"/>
        <v>105</v>
      </c>
      <c r="AE193" s="282">
        <f t="shared" ca="1" si="35"/>
        <v>56.896000000000001</v>
      </c>
      <c r="AF193" s="282">
        <f t="shared" ca="1" si="35"/>
        <v>59.171999999999997</v>
      </c>
      <c r="AG193" s="282">
        <f t="shared" ca="1" si="35"/>
        <v>61.537999999999997</v>
      </c>
      <c r="AH193" s="282">
        <f t="shared" ca="1" si="35"/>
        <v>64</v>
      </c>
      <c r="AI193" s="282">
        <f t="shared" ca="1" si="35"/>
        <v>66.559000000000012</v>
      </c>
      <c r="AJ193" s="282" t="str">
        <f t="shared" ca="1" si="35"/>
        <v/>
      </c>
      <c r="AK193" s="282" t="str">
        <f t="shared" ca="1" si="35"/>
        <v/>
      </c>
    </row>
    <row r="194" spans="1:37" x14ac:dyDescent="0.3">
      <c r="A194" s="75" t="s">
        <v>833</v>
      </c>
      <c r="B194" s="75">
        <v>11</v>
      </c>
      <c r="C194" s="70" t="s">
        <v>164</v>
      </c>
      <c r="D194" s="75">
        <v>503</v>
      </c>
      <c r="E194" s="75" t="s">
        <v>17</v>
      </c>
      <c r="F194" s="73" t="s">
        <v>832</v>
      </c>
      <c r="G194" s="74">
        <f t="shared" ca="1" si="34"/>
        <v>105497</v>
      </c>
      <c r="H194" s="74">
        <f t="shared" ca="1" si="34"/>
        <v>109713</v>
      </c>
      <c r="I194" s="74">
        <f t="shared" ca="1" si="34"/>
        <v>114105</v>
      </c>
      <c r="J194" s="74">
        <f t="shared" ca="1" si="34"/>
        <v>118668</v>
      </c>
      <c r="K194" s="74">
        <f t="shared" ca="1" si="34"/>
        <v>123415</v>
      </c>
      <c r="L194" s="74">
        <f t="shared" ca="1" si="34"/>
        <v>0</v>
      </c>
      <c r="M194" s="74">
        <f t="shared" ca="1" si="34"/>
        <v>0</v>
      </c>
      <c r="N194" s="72"/>
      <c r="P194" s="187" t="str">
        <f t="shared" si="28"/>
        <v>53012C</v>
      </c>
      <c r="Q194" s="191" t="s">
        <v>600</v>
      </c>
      <c r="R194" s="188" t="str">
        <f t="shared" si="31"/>
        <v>Senior Public Health Program Manager - Maternal, Child &amp; Adolescent Health</v>
      </c>
      <c r="S194" s="189" t="str">
        <f t="shared" si="30"/>
        <v>103</v>
      </c>
      <c r="T194" s="186" cm="1">
        <f t="array" aca="1" ref="T194" ca="1">ROUND(IF($Q194="Y",VLOOKUP($P194, INDIRECT($Q$2),T$6,0)*INDIRECT($P$1),VLOOKUP($P194, INDIRECT($Q$2),T$6,0)),IF($E194="E",0,3))</f>
        <v>105497</v>
      </c>
      <c r="U194" s="186" cm="1">
        <f t="array" aca="1" ref="U194" ca="1">ROUND(IF($Q194="Y",VLOOKUP($P194, INDIRECT($Q$2),U$6,0)*INDIRECT($P$1),VLOOKUP($P194, INDIRECT($Q$2),U$6,0)),IF($E194="E",0,3))</f>
        <v>109713</v>
      </c>
      <c r="V194" s="186" cm="1">
        <f t="array" aca="1" ref="V194" ca="1">ROUND(IF($Q194="Y",VLOOKUP($P194, INDIRECT($Q$2),V$6,0)*INDIRECT($P$1),VLOOKUP($P194, INDIRECT($Q$2),V$6,0)),IF($E194="E",0,3))</f>
        <v>114105</v>
      </c>
      <c r="W194" s="186" cm="1">
        <f t="array" aca="1" ref="W194" ca="1">ROUND(IF($Q194="Y",VLOOKUP($P194, INDIRECT($Q$2),W$6,0)*INDIRECT($P$1),VLOOKUP($P194, INDIRECT($Q$2),W$6,0)),IF($E194="E",0,3))</f>
        <v>118668</v>
      </c>
      <c r="X194" s="186" cm="1">
        <f t="array" aca="1" ref="X194" ca="1">ROUND(IF($Q194="Y",VLOOKUP($P194, INDIRECT($Q$2),X$6,0)*INDIRECT($P$1),VLOOKUP($P194, INDIRECT($Q$2),X$6,0)),IF($E194="E",0,3))</f>
        <v>123415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9"/>
        <v>53012C</v>
      </c>
      <c r="AC194" s="130" t="str">
        <f t="shared" si="32"/>
        <v>Senior Public Health Program Manager - Maternal, Child &amp; Adolescent Health</v>
      </c>
      <c r="AD194" s="284" t="str">
        <f t="shared" si="33"/>
        <v>103</v>
      </c>
      <c r="AE194" s="282">
        <f t="shared" ca="1" si="35"/>
        <v>50.72</v>
      </c>
      <c r="AF194" s="282">
        <f t="shared" ca="1" si="35"/>
        <v>52.747</v>
      </c>
      <c r="AG194" s="282">
        <f t="shared" ca="1" si="35"/>
        <v>54.858999999999995</v>
      </c>
      <c r="AH194" s="282">
        <f t="shared" ca="1" si="35"/>
        <v>57.052</v>
      </c>
      <c r="AI194" s="282">
        <f t="shared" ca="1" si="35"/>
        <v>59.335000000000001</v>
      </c>
      <c r="AJ194" s="282" t="str">
        <f t="shared" ca="1" si="35"/>
        <v/>
      </c>
      <c r="AK194" s="282" t="str">
        <f t="shared" ca="1" si="35"/>
        <v/>
      </c>
    </row>
    <row r="195" spans="1:37" x14ac:dyDescent="0.3">
      <c r="A195" s="75" t="s">
        <v>206</v>
      </c>
      <c r="B195" s="75">
        <v>11</v>
      </c>
      <c r="C195" s="70" t="s">
        <v>124</v>
      </c>
      <c r="D195" s="75">
        <v>515</v>
      </c>
      <c r="E195" s="75" t="s">
        <v>17</v>
      </c>
      <c r="F195" s="73" t="s">
        <v>434</v>
      </c>
      <c r="G195" s="74">
        <f t="shared" ca="1" si="34"/>
        <v>105497</v>
      </c>
      <c r="H195" s="74">
        <f t="shared" ca="1" si="34"/>
        <v>109714</v>
      </c>
      <c r="I195" s="74">
        <f t="shared" ca="1" si="34"/>
        <v>114105</v>
      </c>
      <c r="J195" s="74">
        <f t="shared" ca="1" si="34"/>
        <v>118668</v>
      </c>
      <c r="K195" s="74">
        <f t="shared" ca="1" si="34"/>
        <v>123415</v>
      </c>
      <c r="L195" s="74">
        <f t="shared" ca="1" si="34"/>
        <v>0</v>
      </c>
      <c r="M195" s="74">
        <f t="shared" ca="1" si="34"/>
        <v>0</v>
      </c>
      <c r="N195" s="72"/>
      <c r="P195" s="187" t="str">
        <f t="shared" si="28"/>
        <v>09155C</v>
      </c>
      <c r="Q195" s="191" t="s">
        <v>600</v>
      </c>
      <c r="R195" s="188" t="str">
        <f t="shared" si="31"/>
        <v>Senior Transportation Planner</v>
      </c>
      <c r="S195" s="189" t="str">
        <f t="shared" si="30"/>
        <v>104</v>
      </c>
      <c r="T195" s="186" cm="1">
        <f t="array" aca="1" ref="T195" ca="1">ROUND(IF($Q195="Y",VLOOKUP($P195, INDIRECT($Q$2),T$6,0)*INDIRECT($P$1),VLOOKUP($P195, INDIRECT($Q$2),T$6,0)),IF($E195="E",0,3))</f>
        <v>105497</v>
      </c>
      <c r="U195" s="186" cm="1">
        <f t="array" aca="1" ref="U195" ca="1">ROUND(IF($Q195="Y",VLOOKUP($P195, INDIRECT($Q$2),U$6,0)*INDIRECT($P$1),VLOOKUP($P195, INDIRECT($Q$2),U$6,0)),IF($E195="E",0,3))</f>
        <v>109714</v>
      </c>
      <c r="V195" s="186" cm="1">
        <f t="array" aca="1" ref="V195" ca="1">ROUND(IF($Q195="Y",VLOOKUP($P195, INDIRECT($Q$2),V$6,0)*INDIRECT($P$1),VLOOKUP($P195, INDIRECT($Q$2),V$6,0)),IF($E195="E",0,3))</f>
        <v>114105</v>
      </c>
      <c r="W195" s="186" cm="1">
        <f t="array" aca="1" ref="W195" ca="1">ROUND(IF($Q195="Y",VLOOKUP($P195, INDIRECT($Q$2),W$6,0)*INDIRECT($P$1),VLOOKUP($P195, INDIRECT($Q$2),W$6,0)),IF($E195="E",0,3))</f>
        <v>118668</v>
      </c>
      <c r="X195" s="186" cm="1">
        <f t="array" aca="1" ref="X195" ca="1">ROUND(IF($Q195="Y",VLOOKUP($P195, INDIRECT($Q$2),X$6,0)*INDIRECT($P$1),VLOOKUP($P195, INDIRECT($Q$2),X$6,0)),IF($E195="E",0,3))</f>
        <v>123415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9"/>
        <v>09155C</v>
      </c>
      <c r="AC195" s="130" t="str">
        <f t="shared" si="32"/>
        <v>Senior Transportation Planner</v>
      </c>
      <c r="AD195" s="284" t="str">
        <f t="shared" si="33"/>
        <v>104</v>
      </c>
      <c r="AE195" s="282">
        <f t="shared" ca="1" si="35"/>
        <v>50.72</v>
      </c>
      <c r="AF195" s="282">
        <f t="shared" ca="1" si="35"/>
        <v>52.747999999999998</v>
      </c>
      <c r="AG195" s="282">
        <f t="shared" ca="1" si="35"/>
        <v>54.858999999999995</v>
      </c>
      <c r="AH195" s="282">
        <f t="shared" ca="1" si="35"/>
        <v>57.052</v>
      </c>
      <c r="AI195" s="282">
        <f t="shared" ca="1" si="35"/>
        <v>59.335000000000001</v>
      </c>
      <c r="AJ195" s="282" t="str">
        <f t="shared" ca="1" si="35"/>
        <v/>
      </c>
      <c r="AK195" s="282" t="str">
        <f t="shared" ca="1" si="35"/>
        <v/>
      </c>
    </row>
    <row r="196" spans="1:37" x14ac:dyDescent="0.3">
      <c r="A196" s="75" t="s">
        <v>674</v>
      </c>
      <c r="B196" s="75">
        <v>10</v>
      </c>
      <c r="C196" s="70" t="s">
        <v>44</v>
      </c>
      <c r="D196" s="75">
        <v>460</v>
      </c>
      <c r="E196" s="75" t="s">
        <v>17</v>
      </c>
      <c r="F196" s="73" t="s">
        <v>673</v>
      </c>
      <c r="G196" s="74">
        <f t="shared" ca="1" si="34"/>
        <v>86949</v>
      </c>
      <c r="H196" s="74">
        <f t="shared" ca="1" si="34"/>
        <v>91439</v>
      </c>
      <c r="I196" s="74">
        <f t="shared" ca="1" si="34"/>
        <v>96099</v>
      </c>
      <c r="J196" s="74">
        <f t="shared" ca="1" si="34"/>
        <v>102604</v>
      </c>
      <c r="K196" s="74">
        <f t="shared" ca="1" si="34"/>
        <v>105478</v>
      </c>
      <c r="L196" s="74">
        <f t="shared" ca="1" si="34"/>
        <v>108431</v>
      </c>
      <c r="M196" s="74">
        <f t="shared" ca="1" si="34"/>
        <v>111524</v>
      </c>
      <c r="N196" s="72"/>
      <c r="P196" s="187" t="str">
        <f t="shared" si="28"/>
        <v>52993C</v>
      </c>
      <c r="Q196" s="191" t="s">
        <v>600</v>
      </c>
      <c r="R196" s="188" t="str">
        <f t="shared" si="31"/>
        <v>Service Center Operations Manager</v>
      </c>
      <c r="S196" s="189" t="str">
        <f t="shared" si="30"/>
        <v>34D</v>
      </c>
      <c r="T196" s="186" cm="1">
        <f t="array" aca="1" ref="T196" ca="1">ROUND(IF($Q196="Y",VLOOKUP($P196, INDIRECT($Q$2),T$6,0)*INDIRECT($P$1),VLOOKUP($P196, INDIRECT($Q$2),T$6,0)),IF($E196="E",0,3))</f>
        <v>86949</v>
      </c>
      <c r="U196" s="186" cm="1">
        <f t="array" aca="1" ref="U196" ca="1">ROUND(IF($Q196="Y",VLOOKUP($P196, INDIRECT($Q$2),U$6,0)*INDIRECT($P$1),VLOOKUP($P196, INDIRECT($Q$2),U$6,0)),IF($E196="E",0,3))</f>
        <v>91439</v>
      </c>
      <c r="V196" s="186" cm="1">
        <f t="array" aca="1" ref="V196" ca="1">ROUND(IF($Q196="Y",VLOOKUP($P196, INDIRECT($Q$2),V$6,0)*INDIRECT($P$1),VLOOKUP($P196, INDIRECT($Q$2),V$6,0)),IF($E196="E",0,3))</f>
        <v>96099</v>
      </c>
      <c r="W196" s="186" cm="1">
        <f t="array" aca="1" ref="W196" ca="1">ROUND(IF($Q196="Y",VLOOKUP($P196, INDIRECT($Q$2),W$6,0)*INDIRECT($P$1),VLOOKUP($P196, INDIRECT($Q$2),W$6,0)),IF($E196="E",0,3))</f>
        <v>102604</v>
      </c>
      <c r="X196" s="186" cm="1">
        <f t="array" aca="1" ref="X196" ca="1">ROUND(IF($Q196="Y",VLOOKUP($P196, INDIRECT($Q$2),X$6,0)*INDIRECT($P$1),VLOOKUP($P196, INDIRECT($Q$2),X$6,0)),IF($E196="E",0,3))</f>
        <v>105478</v>
      </c>
      <c r="Y196" s="186" cm="1">
        <f t="array" aca="1" ref="Y196" ca="1">ROUND(IF($Q196="Y",VLOOKUP($P196, INDIRECT($Q$2),Y$6,0)*INDIRECT($P$1),VLOOKUP($P196, INDIRECT($Q$2),Y$6,0)),IF($E196="E",0,3))</f>
        <v>108431</v>
      </c>
      <c r="Z196" s="186" cm="1">
        <f t="array" aca="1" ref="Z196" ca="1">ROUND(IF($Q196="Y",VLOOKUP($P196, INDIRECT($Q$2),Z$6,0)*INDIRECT($P$1),VLOOKUP($P196, INDIRECT($Q$2),Z$6,0)),IF($E196="E",0,3))</f>
        <v>111524</v>
      </c>
      <c r="AA196" s="186"/>
      <c r="AB196" s="282" t="str">
        <f t="shared" si="29"/>
        <v>52993C</v>
      </c>
      <c r="AC196" s="130" t="str">
        <f t="shared" si="32"/>
        <v>Service Center Operations Manager</v>
      </c>
      <c r="AD196" s="284" t="str">
        <f t="shared" si="33"/>
        <v>34D</v>
      </c>
      <c r="AE196" s="282">
        <f t="shared" ca="1" si="35"/>
        <v>41.802999999999997</v>
      </c>
      <c r="AF196" s="282">
        <f t="shared" ca="1" si="35"/>
        <v>43.961999999999996</v>
      </c>
      <c r="AG196" s="282">
        <f t="shared" ca="1" si="35"/>
        <v>46.201999999999998</v>
      </c>
      <c r="AH196" s="282">
        <f t="shared" ca="1" si="35"/>
        <v>49.329000000000001</v>
      </c>
      <c r="AI196" s="282">
        <f t="shared" ca="1" si="35"/>
        <v>50.710999999999999</v>
      </c>
      <c r="AJ196" s="282">
        <f t="shared" ca="1" si="35"/>
        <v>52.131</v>
      </c>
      <c r="AK196" s="282">
        <f t="shared" ca="1" si="35"/>
        <v>53.617999999999995</v>
      </c>
    </row>
    <row r="197" spans="1:37" x14ac:dyDescent="0.3">
      <c r="A197" s="75" t="s">
        <v>208</v>
      </c>
      <c r="B197" s="75">
        <v>8</v>
      </c>
      <c r="C197" s="70" t="s">
        <v>207</v>
      </c>
      <c r="D197" s="75">
        <v>368</v>
      </c>
      <c r="E197" s="75" t="s">
        <v>21</v>
      </c>
      <c r="F197" s="73" t="s">
        <v>435</v>
      </c>
      <c r="G197" s="74">
        <f t="shared" ca="1" si="34"/>
        <v>37.369</v>
      </c>
      <c r="H197" s="74">
        <f t="shared" ca="1" si="34"/>
        <v>39.241999999999997</v>
      </c>
      <c r="I197" s="74">
        <f t="shared" ca="1" si="34"/>
        <v>41.79</v>
      </c>
      <c r="J197" s="74">
        <f t="shared" ca="1" si="34"/>
        <v>42.47</v>
      </c>
      <c r="K197" s="74">
        <f t="shared" ca="1" si="34"/>
        <v>43.66</v>
      </c>
      <c r="L197" s="74">
        <f t="shared" ca="1" si="34"/>
        <v>44.902999999999999</v>
      </c>
      <c r="M197" s="74">
        <f t="shared" ca="1" si="34"/>
        <v>0</v>
      </c>
      <c r="N197" s="72"/>
      <c r="P197" s="187" t="str">
        <f t="shared" si="28"/>
        <v>09201C</v>
      </c>
      <c r="Q197" s="191" t="s">
        <v>600</v>
      </c>
      <c r="R197" s="188" t="str">
        <f t="shared" si="31"/>
        <v>Shift Supervisor, 311 Call Center</v>
      </c>
      <c r="S197" s="189" t="str">
        <f t="shared" si="30"/>
        <v>81</v>
      </c>
      <c r="T197" s="186" cm="1">
        <f t="array" aca="1" ref="T197" ca="1">ROUND(IF($Q197="Y",VLOOKUP($P197, INDIRECT($Q$2),T$6,0)*INDIRECT($P$1),VLOOKUP($P197, INDIRECT($Q$2),T$6,0)),IF($E197="E",0,3))</f>
        <v>37.369</v>
      </c>
      <c r="U197" s="186" cm="1">
        <f t="array" aca="1" ref="U197" ca="1">ROUND(IF($Q197="Y",VLOOKUP($P197, INDIRECT($Q$2),U$6,0)*INDIRECT($P$1),VLOOKUP($P197, INDIRECT($Q$2),U$6,0)),IF($E197="E",0,3))</f>
        <v>39.241999999999997</v>
      </c>
      <c r="V197" s="186" cm="1">
        <f t="array" aca="1" ref="V197" ca="1">ROUND(IF($Q197="Y",VLOOKUP($P197, INDIRECT($Q$2),V$6,0)*INDIRECT($P$1),VLOOKUP($P197, INDIRECT($Q$2),V$6,0)),IF($E197="E",0,3))</f>
        <v>41.79</v>
      </c>
      <c r="W197" s="186" cm="1">
        <f t="array" aca="1" ref="W197" ca="1">ROUND(IF($Q197="Y",VLOOKUP($P197, INDIRECT($Q$2),W$6,0)*INDIRECT($P$1),VLOOKUP($P197, INDIRECT($Q$2),W$6,0)),IF($E197="E",0,3))</f>
        <v>42.47</v>
      </c>
      <c r="X197" s="186" cm="1">
        <f t="array" aca="1" ref="X197" ca="1">ROUND(IF($Q197="Y",VLOOKUP($P197, INDIRECT($Q$2),X$6,0)*INDIRECT($P$1),VLOOKUP($P197, INDIRECT($Q$2),X$6,0)),IF($E197="E",0,3))</f>
        <v>43.66</v>
      </c>
      <c r="Y197" s="186" cm="1">
        <f t="array" aca="1" ref="Y197" ca="1">ROUND(IF($Q197="Y",VLOOKUP($P197, INDIRECT($Q$2),Y$6,0)*INDIRECT($P$1),VLOOKUP($P197, INDIRECT($Q$2),Y$6,0)),IF($E197="E",0,3))</f>
        <v>44.902999999999999</v>
      </c>
      <c r="Z197" s="186" cm="1">
        <f t="array" aca="1" ref="Z197" ca="1">ROUND(IF($Q197="Y",VLOOKUP($P197, INDIRECT($Q$2),Z$6,0)*INDIRECT($P$1),VLOOKUP($P197, INDIRECT($Q$2),Z$6,0)),IF($E197="E",0,3))</f>
        <v>0</v>
      </c>
      <c r="AA197" s="186"/>
      <c r="AB197" s="282" t="str">
        <f t="shared" si="29"/>
        <v>09201C</v>
      </c>
      <c r="AC197" s="130" t="str">
        <f t="shared" si="32"/>
        <v>Shift Supervisor, 311 Call Center</v>
      </c>
      <c r="AD197" s="284" t="str">
        <f t="shared" si="33"/>
        <v>81</v>
      </c>
      <c r="AE197" s="282">
        <f t="shared" ca="1" si="35"/>
        <v>37.369</v>
      </c>
      <c r="AF197" s="282">
        <f t="shared" ca="1" si="35"/>
        <v>39.241999999999997</v>
      </c>
      <c r="AG197" s="282">
        <f t="shared" ca="1" si="35"/>
        <v>41.79</v>
      </c>
      <c r="AH197" s="282">
        <f t="shared" ca="1" si="35"/>
        <v>42.47</v>
      </c>
      <c r="AI197" s="282">
        <f t="shared" ca="1" si="35"/>
        <v>43.66</v>
      </c>
      <c r="AJ197" s="282">
        <f t="shared" ca="1" si="35"/>
        <v>44.902999999999999</v>
      </c>
      <c r="AK197" s="282" t="str">
        <f t="shared" ca="1" si="35"/>
        <v/>
      </c>
    </row>
    <row r="198" spans="1:37" x14ac:dyDescent="0.3">
      <c r="A198" s="75" t="s">
        <v>819</v>
      </c>
      <c r="B198" s="75">
        <v>11</v>
      </c>
      <c r="C198" s="70" t="s">
        <v>888</v>
      </c>
      <c r="D198" s="75">
        <v>528</v>
      </c>
      <c r="E198" s="75" t="s">
        <v>17</v>
      </c>
      <c r="F198" s="73" t="s">
        <v>887</v>
      </c>
      <c r="G198" s="74">
        <f t="shared" ca="1" si="34"/>
        <v>106503</v>
      </c>
      <c r="H198" s="74">
        <f t="shared" ca="1" si="34"/>
        <v>110767</v>
      </c>
      <c r="I198" s="74">
        <f t="shared" ca="1" si="34"/>
        <v>115203</v>
      </c>
      <c r="J198" s="74">
        <f t="shared" ca="1" si="34"/>
        <v>119816</v>
      </c>
      <c r="K198" s="74">
        <f t="shared" ca="1" si="34"/>
        <v>124614</v>
      </c>
      <c r="L198" s="74">
        <f t="shared" ca="1" si="34"/>
        <v>0</v>
      </c>
      <c r="M198" s="74">
        <f t="shared" ca="1" si="34"/>
        <v>0</v>
      </c>
      <c r="N198" s="72"/>
      <c r="P198" s="187" t="str">
        <f t="shared" si="28"/>
        <v>53009C</v>
      </c>
      <c r="Q198" s="191" t="s">
        <v>600</v>
      </c>
      <c r="R198" s="188" t="str">
        <f t="shared" si="31"/>
        <v>Strategic Information Center Manager - MPD</v>
      </c>
      <c r="S198" s="189" t="str">
        <f t="shared" si="30"/>
        <v>116</v>
      </c>
      <c r="T198" s="186" cm="1">
        <f t="array" aca="1" ref="T198" ca="1">ROUND(IF($Q198="Y",VLOOKUP($P198, INDIRECT($Q$2),T$6,0)*INDIRECT($P$1),VLOOKUP($P198, INDIRECT($Q$2),T$6,0)),IF($E198="E",0,3))</f>
        <v>106503</v>
      </c>
      <c r="U198" s="186" cm="1">
        <f t="array" aca="1" ref="U198" ca="1">ROUND(IF($Q198="Y",VLOOKUP($P198, INDIRECT($Q$2),U$6,0)*INDIRECT($P$1),VLOOKUP($P198, INDIRECT($Q$2),U$6,0)),IF($E198="E",0,3))</f>
        <v>110767</v>
      </c>
      <c r="V198" s="186" cm="1">
        <f t="array" aca="1" ref="V198" ca="1">ROUND(IF($Q198="Y",VLOOKUP($P198, INDIRECT($Q$2),V$6,0)*INDIRECT($P$1),VLOOKUP($P198, INDIRECT($Q$2),V$6,0)),IF($E198="E",0,3))</f>
        <v>115203</v>
      </c>
      <c r="W198" s="186" cm="1">
        <f t="array" aca="1" ref="W198" ca="1">ROUND(IF($Q198="Y",VLOOKUP($P198, INDIRECT($Q$2),W$6,0)*INDIRECT($P$1),VLOOKUP($P198, INDIRECT($Q$2),W$6,0)),IF($E198="E",0,3))</f>
        <v>119816</v>
      </c>
      <c r="X198" s="186" cm="1">
        <f t="array" aca="1" ref="X198" ca="1">ROUND(IF($Q198="Y",VLOOKUP($P198, INDIRECT($Q$2),X$6,0)*INDIRECT($P$1),VLOOKUP($P198, INDIRECT($Q$2),X$6,0)),IF($E198="E",0,3))</f>
        <v>124614</v>
      </c>
      <c r="Y198" s="186" cm="1">
        <f t="array" aca="1" ref="Y198" ca="1">ROUND(IF($Q198="Y",VLOOKUP($P198, INDIRECT($Q$2),Y$6,0)*INDIRECT($P$1),VLOOKUP($P198, INDIRECT($Q$2),Y$6,0)),IF($E198="E",0,3))</f>
        <v>0</v>
      </c>
      <c r="Z198" s="186" cm="1">
        <f t="array" aca="1" ref="Z198" ca="1">ROUND(IF($Q198="Y",VLOOKUP($P198, INDIRECT($Q$2),Z$6,0)*INDIRECT($P$1),VLOOKUP($P198, INDIRECT($Q$2),Z$6,0)),IF($E198="E",0,3))</f>
        <v>0</v>
      </c>
      <c r="AA198" s="186"/>
      <c r="AB198" s="282" t="str">
        <f t="shared" si="29"/>
        <v>53009C</v>
      </c>
      <c r="AC198" s="130" t="str">
        <f t="shared" si="32"/>
        <v>Strategic Information Center Manager - MPD</v>
      </c>
      <c r="AD198" s="284" t="str">
        <f t="shared" si="33"/>
        <v>116</v>
      </c>
      <c r="AE198" s="282">
        <f t="shared" ca="1" si="35"/>
        <v>51.204000000000001</v>
      </c>
      <c r="AF198" s="282">
        <f t="shared" ca="1" si="35"/>
        <v>53.253999999999998</v>
      </c>
      <c r="AG198" s="282">
        <f t="shared" ca="1" si="35"/>
        <v>55.387</v>
      </c>
      <c r="AH198" s="282">
        <f t="shared" ca="1" si="35"/>
        <v>57.603999999999999</v>
      </c>
      <c r="AI198" s="282">
        <f t="shared" ca="1" si="35"/>
        <v>59.910999999999994</v>
      </c>
      <c r="AJ198" s="282" t="str">
        <f t="shared" ca="1" si="35"/>
        <v/>
      </c>
      <c r="AK198" s="282" t="str">
        <f t="shared" ca="1" si="35"/>
        <v/>
      </c>
    </row>
    <row r="199" spans="1:37" x14ac:dyDescent="0.3">
      <c r="A199" s="75" t="s">
        <v>212</v>
      </c>
      <c r="B199" s="75">
        <v>9</v>
      </c>
      <c r="C199" s="70" t="s">
        <v>211</v>
      </c>
      <c r="D199" s="358">
        <v>418</v>
      </c>
      <c r="E199" s="75" t="s">
        <v>17</v>
      </c>
      <c r="F199" s="73" t="s">
        <v>436</v>
      </c>
      <c r="G199" s="74">
        <f t="shared" ca="1" si="34"/>
        <v>84596</v>
      </c>
      <c r="H199" s="74">
        <f t="shared" ca="1" si="34"/>
        <v>88825</v>
      </c>
      <c r="I199" s="74">
        <f t="shared" ca="1" si="34"/>
        <v>93266</v>
      </c>
      <c r="J199" s="74">
        <f t="shared" ca="1" si="34"/>
        <v>97932</v>
      </c>
      <c r="K199" s="74">
        <f t="shared" ca="1" si="34"/>
        <v>100673</v>
      </c>
      <c r="L199" s="74">
        <f t="shared" ca="1" si="34"/>
        <v>103491</v>
      </c>
      <c r="M199" s="74">
        <f t="shared" ca="1" si="34"/>
        <v>106442</v>
      </c>
      <c r="N199" s="72"/>
      <c r="P199" s="187" t="str">
        <f t="shared" si="28"/>
        <v>09810C</v>
      </c>
      <c r="Q199" s="191" t="s">
        <v>600</v>
      </c>
      <c r="R199" s="188" t="str">
        <f t="shared" si="31"/>
        <v>Supervisor Administrative Services</v>
      </c>
      <c r="S199" s="189" t="str">
        <f t="shared" si="30"/>
        <v>40</v>
      </c>
      <c r="T199" s="186" cm="1">
        <f t="array" aca="1" ref="T199" ca="1">ROUND(IF($Q199="Y",VLOOKUP($P199, INDIRECT($Q$2),T$6,0)*INDIRECT($P$1),VLOOKUP($P199, INDIRECT($Q$2),T$6,0)),IF($E199="E",0,3))</f>
        <v>84596</v>
      </c>
      <c r="U199" s="186" cm="1">
        <f t="array" aca="1" ref="U199" ca="1">ROUND(IF($Q199="Y",VLOOKUP($P199, INDIRECT($Q$2),U$6,0)*INDIRECT($P$1),VLOOKUP($P199, INDIRECT($Q$2),U$6,0)),IF($E199="E",0,3))</f>
        <v>88825</v>
      </c>
      <c r="V199" s="186" cm="1">
        <f t="array" aca="1" ref="V199" ca="1">ROUND(IF($Q199="Y",VLOOKUP($P199, INDIRECT($Q$2),V$6,0)*INDIRECT($P$1),VLOOKUP($P199, INDIRECT($Q$2),V$6,0)),IF($E199="E",0,3))</f>
        <v>93266</v>
      </c>
      <c r="W199" s="186" cm="1">
        <f t="array" aca="1" ref="W199" ca="1">ROUND(IF($Q199="Y",VLOOKUP($P199, INDIRECT($Q$2),W$6,0)*INDIRECT($P$1),VLOOKUP($P199, INDIRECT($Q$2),W$6,0)),IF($E199="E",0,3))</f>
        <v>97932</v>
      </c>
      <c r="X199" s="186" cm="1">
        <f t="array" aca="1" ref="X199" ca="1">ROUND(IF($Q199="Y",VLOOKUP($P199, INDIRECT($Q$2),X$6,0)*INDIRECT($P$1),VLOOKUP($P199, INDIRECT($Q$2),X$6,0)),IF($E199="E",0,3))</f>
        <v>100673</v>
      </c>
      <c r="Y199" s="186" cm="1">
        <f t="array" aca="1" ref="Y199" ca="1">ROUND(IF($Q199="Y",VLOOKUP($P199, INDIRECT($Q$2),Y$6,0)*INDIRECT($P$1),VLOOKUP($P199, INDIRECT($Q$2),Y$6,0)),IF($E199="E",0,3))</f>
        <v>103491</v>
      </c>
      <c r="Z199" s="186" cm="1">
        <f t="array" aca="1" ref="Z199" ca="1">ROUND(IF($Q199="Y",VLOOKUP($P199, INDIRECT($Q$2),Z$6,0)*INDIRECT($P$1),VLOOKUP($P199, INDIRECT($Q$2),Z$6,0)),IF($E199="E",0,3))</f>
        <v>106442</v>
      </c>
      <c r="AA199" s="186"/>
      <c r="AB199" s="282" t="str">
        <f t="shared" si="29"/>
        <v>09810C</v>
      </c>
      <c r="AC199" s="130" t="str">
        <f t="shared" si="32"/>
        <v>Supervisor Administrative Services</v>
      </c>
      <c r="AD199" s="284" t="str">
        <f t="shared" si="33"/>
        <v>40</v>
      </c>
      <c r="AE199" s="282">
        <f t="shared" ca="1" si="35"/>
        <v>40.671999999999997</v>
      </c>
      <c r="AF199" s="282">
        <f t="shared" ca="1" si="35"/>
        <v>42.704999999999998</v>
      </c>
      <c r="AG199" s="282">
        <f t="shared" ca="1" si="35"/>
        <v>44.839999999999996</v>
      </c>
      <c r="AH199" s="282">
        <f t="shared" ca="1" si="35"/>
        <v>47.082999999999998</v>
      </c>
      <c r="AI199" s="282">
        <f t="shared" ca="1" si="35"/>
        <v>48.400999999999996</v>
      </c>
      <c r="AJ199" s="282">
        <f t="shared" ca="1" si="35"/>
        <v>49.756</v>
      </c>
      <c r="AK199" s="282">
        <f t="shared" ca="1" si="35"/>
        <v>51.174999999999997</v>
      </c>
    </row>
    <row r="200" spans="1:37" x14ac:dyDescent="0.3">
      <c r="A200" s="75" t="s">
        <v>214</v>
      </c>
      <c r="B200" s="75">
        <v>11</v>
      </c>
      <c r="C200" s="70" t="s">
        <v>213</v>
      </c>
      <c r="D200" s="75">
        <v>533</v>
      </c>
      <c r="E200" s="75" t="s">
        <v>17</v>
      </c>
      <c r="F200" s="73" t="s">
        <v>437</v>
      </c>
      <c r="G200" s="74">
        <f t="shared" ca="1" si="34"/>
        <v>102423</v>
      </c>
      <c r="H200" s="74">
        <f t="shared" ca="1" si="34"/>
        <v>106520</v>
      </c>
      <c r="I200" s="74">
        <f t="shared" ca="1" si="34"/>
        <v>110784</v>
      </c>
      <c r="J200" s="74">
        <f t="shared" ca="1" si="34"/>
        <v>115214</v>
      </c>
      <c r="K200" s="74">
        <f t="shared" ca="1" si="34"/>
        <v>119822</v>
      </c>
      <c r="L200" s="74">
        <f t="shared" ca="1" si="34"/>
        <v>124614</v>
      </c>
      <c r="M200" s="74">
        <f t="shared" ca="1" si="34"/>
        <v>0</v>
      </c>
      <c r="N200" s="72"/>
      <c r="P200" s="187" t="str">
        <f t="shared" si="28"/>
        <v>09926C</v>
      </c>
      <c r="Q200" s="191" t="s">
        <v>600</v>
      </c>
      <c r="R200" s="188" t="str">
        <f t="shared" si="31"/>
        <v>Supervisor CPED Project Coordination</v>
      </c>
      <c r="S200" s="189" t="str">
        <f t="shared" si="30"/>
        <v>42</v>
      </c>
      <c r="T200" s="186" cm="1">
        <f t="array" aca="1" ref="T200" ca="1">ROUND(IF($Q200="Y",VLOOKUP($P200, INDIRECT($Q$2),T$6,0)*INDIRECT($P$1),VLOOKUP($P200, INDIRECT($Q$2),T$6,0)),IF($E200="E",0,3))</f>
        <v>102423</v>
      </c>
      <c r="U200" s="186" cm="1">
        <f t="array" aca="1" ref="U200" ca="1">ROUND(IF($Q200="Y",VLOOKUP($P200, INDIRECT($Q$2),U$6,0)*INDIRECT($P$1),VLOOKUP($P200, INDIRECT($Q$2),U$6,0)),IF($E200="E",0,3))</f>
        <v>106520</v>
      </c>
      <c r="V200" s="186" cm="1">
        <f t="array" aca="1" ref="V200" ca="1">ROUND(IF($Q200="Y",VLOOKUP($P200, INDIRECT($Q$2),V$6,0)*INDIRECT($P$1),VLOOKUP($P200, INDIRECT($Q$2),V$6,0)),IF($E200="E",0,3))</f>
        <v>110784</v>
      </c>
      <c r="W200" s="186" cm="1">
        <f t="array" aca="1" ref="W200" ca="1">ROUND(IF($Q200="Y",VLOOKUP($P200, INDIRECT($Q$2),W$6,0)*INDIRECT($P$1),VLOOKUP($P200, INDIRECT($Q$2),W$6,0)),IF($E200="E",0,3))</f>
        <v>115214</v>
      </c>
      <c r="X200" s="186" cm="1">
        <f t="array" aca="1" ref="X200" ca="1">ROUND(IF($Q200="Y",VLOOKUP($P200, INDIRECT($Q$2),X$6,0)*INDIRECT($P$1),VLOOKUP($P200, INDIRECT($Q$2),X$6,0)),IF($E200="E",0,3))</f>
        <v>119822</v>
      </c>
      <c r="Y200" s="186" cm="1">
        <f t="array" aca="1" ref="Y200" ca="1">ROUND(IF($Q200="Y",VLOOKUP($P200, INDIRECT($Q$2),Y$6,0)*INDIRECT($P$1),VLOOKUP($P200, INDIRECT($Q$2),Y$6,0)),IF($E200="E",0,3))</f>
        <v>124614</v>
      </c>
      <c r="Z200" s="186" cm="1">
        <f t="array" aca="1" ref="Z200" ca="1">ROUND(IF($Q200="Y",VLOOKUP($P200, INDIRECT($Q$2),Z$6,0)*INDIRECT($P$1),VLOOKUP($P200, INDIRECT($Q$2),Z$6,0)),IF($E200="E",0,3))</f>
        <v>0</v>
      </c>
      <c r="AA200" s="186"/>
      <c r="AB200" s="282" t="str">
        <f t="shared" si="29"/>
        <v>09926C</v>
      </c>
      <c r="AC200" s="130" t="str">
        <f t="shared" si="32"/>
        <v>Supervisor CPED Project Coordination</v>
      </c>
      <c r="AD200" s="284" t="str">
        <f t="shared" si="33"/>
        <v>42</v>
      </c>
      <c r="AE200" s="282">
        <f t="shared" ca="1" si="35"/>
        <v>49.241999999999997</v>
      </c>
      <c r="AF200" s="282">
        <f t="shared" ca="1" si="35"/>
        <v>51.211999999999996</v>
      </c>
      <c r="AG200" s="282">
        <f t="shared" ca="1" si="35"/>
        <v>53.262</v>
      </c>
      <c r="AH200" s="282">
        <f t="shared" ca="1" si="35"/>
        <v>55.391999999999996</v>
      </c>
      <c r="AI200" s="282">
        <f t="shared" ca="1" si="35"/>
        <v>57.606999999999999</v>
      </c>
      <c r="AJ200" s="282">
        <f t="shared" ca="1" si="35"/>
        <v>59.910999999999994</v>
      </c>
      <c r="AK200" s="282" t="str">
        <f t="shared" ca="1" si="35"/>
        <v/>
      </c>
    </row>
    <row r="201" spans="1:37" x14ac:dyDescent="0.3">
      <c r="A201" s="75" t="s">
        <v>216</v>
      </c>
      <c r="B201" s="75">
        <v>8</v>
      </c>
      <c r="C201" s="70" t="s">
        <v>575</v>
      </c>
      <c r="D201" s="75">
        <v>393</v>
      </c>
      <c r="E201" s="75" t="s">
        <v>17</v>
      </c>
      <c r="F201" s="73" t="s">
        <v>438</v>
      </c>
      <c r="G201" s="74">
        <f t="shared" ref="G201:M219" ca="1" si="36">IF(E201="E",ROUND(T201,0),ROUND(T201,3))</f>
        <v>81091</v>
      </c>
      <c r="H201" s="74">
        <f t="shared" ca="1" si="36"/>
        <v>84337</v>
      </c>
      <c r="I201" s="74">
        <f t="shared" ca="1" si="36"/>
        <v>87715</v>
      </c>
      <c r="J201" s="74">
        <f t="shared" ca="1" si="36"/>
        <v>91227</v>
      </c>
      <c r="K201" s="74">
        <f t="shared" ca="1" si="36"/>
        <v>94879</v>
      </c>
      <c r="L201" s="74">
        <f t="shared" ca="1" si="36"/>
        <v>0</v>
      </c>
      <c r="M201" s="74">
        <f t="shared" ca="1" si="36"/>
        <v>0</v>
      </c>
      <c r="N201" s="72"/>
      <c r="P201" s="187" t="str">
        <f t="shared" ref="P201:P212" si="37">A201</f>
        <v>10074C</v>
      </c>
      <c r="Q201" s="191" t="s">
        <v>600</v>
      </c>
      <c r="R201" s="188" t="str">
        <f t="shared" si="31"/>
        <v>Supervisor Criminal Legal Support Services</v>
      </c>
      <c r="S201" s="189" t="str">
        <f t="shared" si="30"/>
        <v>022</v>
      </c>
      <c r="T201" s="186" cm="1">
        <f t="array" aca="1" ref="T201" ca="1">ROUND(IF($Q201="Y",VLOOKUP($P201, INDIRECT($Q$2),T$6,0)*INDIRECT($P$1),VLOOKUP($P201, INDIRECT($Q$2),T$6,0)),IF($E201="E",0,3))</f>
        <v>81091</v>
      </c>
      <c r="U201" s="186" cm="1">
        <f t="array" aca="1" ref="U201" ca="1">ROUND(IF($Q201="Y",VLOOKUP($P201, INDIRECT($Q$2),U$6,0)*INDIRECT($P$1),VLOOKUP($P201, INDIRECT($Q$2),U$6,0)),IF($E201="E",0,3))</f>
        <v>84337</v>
      </c>
      <c r="V201" s="186" cm="1">
        <f t="array" aca="1" ref="V201" ca="1">ROUND(IF($Q201="Y",VLOOKUP($P201, INDIRECT($Q$2),V$6,0)*INDIRECT($P$1),VLOOKUP($P201, INDIRECT($Q$2),V$6,0)),IF($E201="E",0,3))</f>
        <v>87715</v>
      </c>
      <c r="W201" s="186" cm="1">
        <f t="array" aca="1" ref="W201" ca="1">ROUND(IF($Q201="Y",VLOOKUP($P201, INDIRECT($Q$2),W$6,0)*INDIRECT($P$1),VLOOKUP($P201, INDIRECT($Q$2),W$6,0)),IF($E201="E",0,3))</f>
        <v>91227</v>
      </c>
      <c r="X201" s="186" cm="1">
        <f t="array" aca="1" ref="X201" ca="1">ROUND(IF($Q201="Y",VLOOKUP($P201, INDIRECT($Q$2),X$6,0)*INDIRECT($P$1),VLOOKUP($P201, INDIRECT($Q$2),X$6,0)),IF($E201="E",0,3))</f>
        <v>94879</v>
      </c>
      <c r="Y201" s="186" cm="1">
        <f t="array" aca="1" ref="Y201" ca="1">ROUND(IF($Q201="Y",VLOOKUP($P201, INDIRECT($Q$2),Y$6,0)*INDIRECT($P$1),VLOOKUP($P201, INDIRECT($Q$2),Y$6,0)),IF($E201="E",0,3))</f>
        <v>0</v>
      </c>
      <c r="Z201" s="186" cm="1">
        <f t="array" aca="1" ref="Z201" ca="1">ROUND(IF($Q201="Y",VLOOKUP($P201, INDIRECT($Q$2),Z$6,0)*INDIRECT($P$1),VLOOKUP($P201, INDIRECT($Q$2),Z$6,0)),IF($E201="E",0,3))</f>
        <v>0</v>
      </c>
      <c r="AA201" s="186"/>
      <c r="AB201" s="282" t="str">
        <f t="shared" si="29"/>
        <v>10074C</v>
      </c>
      <c r="AC201" s="130" t="str">
        <f t="shared" si="32"/>
        <v>Supervisor Criminal Legal Support Services</v>
      </c>
      <c r="AD201" s="284" t="str">
        <f t="shared" si="33"/>
        <v>022</v>
      </c>
      <c r="AE201" s="282">
        <f t="shared" ref="AE201:AK219" ca="1" si="38">IF(T201=0,"",IF($E201="E",ROUNDUP(T201/2080,3),T201))</f>
        <v>38.986999999999995</v>
      </c>
      <c r="AF201" s="282">
        <f t="shared" ca="1" si="38"/>
        <v>40.546999999999997</v>
      </c>
      <c r="AG201" s="282">
        <f t="shared" ca="1" si="38"/>
        <v>42.170999999999999</v>
      </c>
      <c r="AH201" s="282">
        <f t="shared" ca="1" si="38"/>
        <v>43.86</v>
      </c>
      <c r="AI201" s="282">
        <f t="shared" ca="1" si="38"/>
        <v>45.614999999999995</v>
      </c>
      <c r="AJ201" s="282" t="str">
        <f t="shared" ca="1" si="38"/>
        <v/>
      </c>
      <c r="AK201" s="282" t="str">
        <f t="shared" ca="1" si="38"/>
        <v/>
      </c>
    </row>
    <row r="202" spans="1:37" x14ac:dyDescent="0.3">
      <c r="A202" s="75" t="s">
        <v>217</v>
      </c>
      <c r="B202" s="75">
        <v>10</v>
      </c>
      <c r="C202" s="70" t="s">
        <v>18</v>
      </c>
      <c r="D202" s="75">
        <v>485</v>
      </c>
      <c r="E202" s="75" t="s">
        <v>17</v>
      </c>
      <c r="F202" s="73" t="s">
        <v>439</v>
      </c>
      <c r="G202" s="74">
        <f t="shared" ca="1" si="36"/>
        <v>92160</v>
      </c>
      <c r="H202" s="74">
        <f t="shared" ca="1" si="36"/>
        <v>97009</v>
      </c>
      <c r="I202" s="74">
        <f t="shared" ca="1" si="36"/>
        <v>102114</v>
      </c>
      <c r="J202" s="74">
        <f t="shared" ca="1" si="36"/>
        <v>107490</v>
      </c>
      <c r="K202" s="74">
        <f t="shared" ca="1" si="36"/>
        <v>110496</v>
      </c>
      <c r="L202" s="74">
        <f t="shared" ca="1" si="36"/>
        <v>113594</v>
      </c>
      <c r="M202" s="74">
        <f t="shared" ca="1" si="36"/>
        <v>116832</v>
      </c>
      <c r="N202" s="72"/>
      <c r="P202" s="187" t="str">
        <f t="shared" si="37"/>
        <v>52918C</v>
      </c>
      <c r="Q202" s="191" t="s">
        <v>600</v>
      </c>
      <c r="R202" s="188" t="str">
        <f t="shared" si="31"/>
        <v>Supervisor Data Practices Compliance</v>
      </c>
      <c r="S202" s="189" t="str">
        <f t="shared" si="30"/>
        <v>83</v>
      </c>
      <c r="T202" s="186" cm="1">
        <f t="array" aca="1" ref="T202" ca="1">ROUND(IF($Q202="Y",VLOOKUP($P202, INDIRECT($Q$2),T$6,0)*INDIRECT($P$1),VLOOKUP($P202, INDIRECT($Q$2),T$6,0)),IF($E202="E",0,3))</f>
        <v>92160</v>
      </c>
      <c r="U202" s="186" cm="1">
        <f t="array" aca="1" ref="U202" ca="1">ROUND(IF($Q202="Y",VLOOKUP($P202, INDIRECT($Q$2),U$6,0)*INDIRECT($P$1),VLOOKUP($P202, INDIRECT($Q$2),U$6,0)),IF($E202="E",0,3))</f>
        <v>97009</v>
      </c>
      <c r="V202" s="186" cm="1">
        <f t="array" aca="1" ref="V202" ca="1">ROUND(IF($Q202="Y",VLOOKUP($P202, INDIRECT($Q$2),V$6,0)*INDIRECT($P$1),VLOOKUP($P202, INDIRECT($Q$2),V$6,0)),IF($E202="E",0,3))</f>
        <v>102114</v>
      </c>
      <c r="W202" s="186" cm="1">
        <f t="array" aca="1" ref="W202" ca="1">ROUND(IF($Q202="Y",VLOOKUP($P202, INDIRECT($Q$2),W$6,0)*INDIRECT($P$1),VLOOKUP($P202, INDIRECT($Q$2),W$6,0)),IF($E202="E",0,3))</f>
        <v>107490</v>
      </c>
      <c r="X202" s="186" cm="1">
        <f t="array" aca="1" ref="X202" ca="1">ROUND(IF($Q202="Y",VLOOKUP($P202, INDIRECT($Q$2),X$6,0)*INDIRECT($P$1),VLOOKUP($P202, INDIRECT($Q$2),X$6,0)),IF($E202="E",0,3))</f>
        <v>110496</v>
      </c>
      <c r="Y202" s="186" cm="1">
        <f t="array" aca="1" ref="Y202" ca="1">ROUND(IF($Q202="Y",VLOOKUP($P202, INDIRECT($Q$2),Y$6,0)*INDIRECT($P$1),VLOOKUP($P202, INDIRECT($Q$2),Y$6,0)),IF($E202="E",0,3))</f>
        <v>113594</v>
      </c>
      <c r="Z202" s="186" cm="1">
        <f t="array" aca="1" ref="Z202" ca="1">ROUND(IF($Q202="Y",VLOOKUP($P202, INDIRECT($Q$2),Z$6,0)*INDIRECT($P$1),VLOOKUP($P202, INDIRECT($Q$2),Z$6,0)),IF($E202="E",0,3))</f>
        <v>116832</v>
      </c>
      <c r="AA202" s="186"/>
      <c r="AB202" s="282" t="str">
        <f t="shared" si="29"/>
        <v>52918C</v>
      </c>
      <c r="AC202" s="130" t="str">
        <f t="shared" si="32"/>
        <v>Supervisor Data Practices Compliance</v>
      </c>
      <c r="AD202" s="284" t="str">
        <f t="shared" si="33"/>
        <v>83</v>
      </c>
      <c r="AE202" s="282">
        <f t="shared" ca="1" si="38"/>
        <v>44.308</v>
      </c>
      <c r="AF202" s="282">
        <f t="shared" ca="1" si="38"/>
        <v>46.638999999999996</v>
      </c>
      <c r="AG202" s="282">
        <f t="shared" ca="1" si="38"/>
        <v>49.094000000000001</v>
      </c>
      <c r="AH202" s="282">
        <f t="shared" ca="1" si="38"/>
        <v>51.677999999999997</v>
      </c>
      <c r="AI202" s="282">
        <f t="shared" ca="1" si="38"/>
        <v>53.123999999999995</v>
      </c>
      <c r="AJ202" s="282">
        <f t="shared" ca="1" si="38"/>
        <v>54.613</v>
      </c>
      <c r="AK202" s="282">
        <f t="shared" ca="1" si="38"/>
        <v>56.169999999999995</v>
      </c>
    </row>
    <row r="203" spans="1:37" x14ac:dyDescent="0.3">
      <c r="A203" s="75" t="s">
        <v>219</v>
      </c>
      <c r="B203" s="75">
        <v>7</v>
      </c>
      <c r="C203" s="70" t="s">
        <v>218</v>
      </c>
      <c r="D203" s="75">
        <v>325</v>
      </c>
      <c r="E203" s="75" t="s">
        <v>17</v>
      </c>
      <c r="F203" s="73" t="s">
        <v>440</v>
      </c>
      <c r="G203" s="74">
        <f t="shared" ca="1" si="36"/>
        <v>68852</v>
      </c>
      <c r="H203" s="74">
        <f t="shared" ca="1" si="36"/>
        <v>71609</v>
      </c>
      <c r="I203" s="74">
        <f t="shared" ca="1" si="36"/>
        <v>74478</v>
      </c>
      <c r="J203" s="74">
        <f t="shared" ca="1" si="36"/>
        <v>77458</v>
      </c>
      <c r="K203" s="74">
        <f t="shared" ca="1" si="36"/>
        <v>80560</v>
      </c>
      <c r="L203" s="74">
        <f t="shared" ca="1" si="36"/>
        <v>0</v>
      </c>
      <c r="M203" s="74">
        <f t="shared" ca="1" si="36"/>
        <v>0</v>
      </c>
      <c r="N203" s="72"/>
      <c r="P203" s="187" t="str">
        <f t="shared" si="37"/>
        <v>09924C</v>
      </c>
      <c r="Q203" s="191" t="s">
        <v>600</v>
      </c>
      <c r="R203" s="188" t="str">
        <f t="shared" si="31"/>
        <v>Supervisor Document Solution Center</v>
      </c>
      <c r="S203" s="189" t="str">
        <f t="shared" si="30"/>
        <v>12B</v>
      </c>
      <c r="T203" s="186" cm="1">
        <f t="array" aca="1" ref="T203" ca="1">ROUND(IF($Q203="Y",VLOOKUP($P203, INDIRECT($Q$2),T$6,0)*INDIRECT($P$1),VLOOKUP($P203, INDIRECT($Q$2),T$6,0)),IF($E203="E",0,3))</f>
        <v>68852</v>
      </c>
      <c r="U203" s="186" cm="1">
        <f t="array" aca="1" ref="U203" ca="1">ROUND(IF($Q203="Y",VLOOKUP($P203, INDIRECT($Q$2),U$6,0)*INDIRECT($P$1),VLOOKUP($P203, INDIRECT($Q$2),U$6,0)),IF($E203="E",0,3))</f>
        <v>71609</v>
      </c>
      <c r="V203" s="186" cm="1">
        <f t="array" aca="1" ref="V203" ca="1">ROUND(IF($Q203="Y",VLOOKUP($P203, INDIRECT($Q$2),V$6,0)*INDIRECT($P$1),VLOOKUP($P203, INDIRECT($Q$2),V$6,0)),IF($E203="E",0,3))</f>
        <v>74478</v>
      </c>
      <c r="W203" s="186" cm="1">
        <f t="array" aca="1" ref="W203" ca="1">ROUND(IF($Q203="Y",VLOOKUP($P203, INDIRECT($Q$2),W$6,0)*INDIRECT($P$1),VLOOKUP($P203, INDIRECT($Q$2),W$6,0)),IF($E203="E",0,3))</f>
        <v>77458</v>
      </c>
      <c r="X203" s="186" cm="1">
        <f t="array" aca="1" ref="X203" ca="1">ROUND(IF($Q203="Y",VLOOKUP($P203, INDIRECT($Q$2),X$6,0)*INDIRECT($P$1),VLOOKUP($P203, INDIRECT($Q$2),X$6,0)),IF($E203="E",0,3))</f>
        <v>80560</v>
      </c>
      <c r="Y203" s="186" cm="1">
        <f t="array" aca="1" ref="Y203" ca="1">ROUND(IF($Q203="Y",VLOOKUP($P203, INDIRECT($Q$2),Y$6,0)*INDIRECT($P$1),VLOOKUP($P203, INDIRECT($Q$2),Y$6,0)),IF($E203="E",0,3))</f>
        <v>0</v>
      </c>
      <c r="Z203" s="186" cm="1">
        <f t="array" aca="1" ref="Z203" ca="1">ROUND(IF($Q203="Y",VLOOKUP($P203, INDIRECT($Q$2),Z$6,0)*INDIRECT($P$1),VLOOKUP($P203, INDIRECT($Q$2),Z$6,0)),IF($E203="E",0,3))</f>
        <v>0</v>
      </c>
      <c r="AA203" s="186"/>
      <c r="AB203" s="282" t="str">
        <f t="shared" si="29"/>
        <v>09924C</v>
      </c>
      <c r="AC203" s="130" t="str">
        <f t="shared" si="32"/>
        <v>Supervisor Document Solution Center</v>
      </c>
      <c r="AD203" s="284" t="str">
        <f t="shared" si="33"/>
        <v>12B</v>
      </c>
      <c r="AE203" s="282">
        <f t="shared" ca="1" si="38"/>
        <v>33.101999999999997</v>
      </c>
      <c r="AF203" s="282">
        <f t="shared" ca="1" si="38"/>
        <v>34.427999999999997</v>
      </c>
      <c r="AG203" s="282">
        <f t="shared" ca="1" si="38"/>
        <v>35.806999999999995</v>
      </c>
      <c r="AH203" s="282">
        <f t="shared" ca="1" si="38"/>
        <v>37.239999999999995</v>
      </c>
      <c r="AI203" s="282">
        <f t="shared" ca="1" si="38"/>
        <v>38.730999999999995</v>
      </c>
      <c r="AJ203" s="282" t="str">
        <f t="shared" ca="1" si="38"/>
        <v/>
      </c>
      <c r="AK203" s="282" t="str">
        <f t="shared" ca="1" si="38"/>
        <v/>
      </c>
    </row>
    <row r="204" spans="1:37" x14ac:dyDescent="0.3">
      <c r="A204" s="75" t="s">
        <v>210</v>
      </c>
      <c r="B204" s="75">
        <v>9</v>
      </c>
      <c r="C204" s="70" t="s">
        <v>178</v>
      </c>
      <c r="D204" s="75">
        <v>425</v>
      </c>
      <c r="E204" s="75" t="s">
        <v>17</v>
      </c>
      <c r="F204" s="73" t="s">
        <v>441</v>
      </c>
      <c r="G204" s="74">
        <f t="shared" ca="1" si="36"/>
        <v>89585</v>
      </c>
      <c r="H204" s="74">
        <f t="shared" ca="1" si="36"/>
        <v>95577</v>
      </c>
      <c r="I204" s="74">
        <f t="shared" ca="1" si="36"/>
        <v>98254</v>
      </c>
      <c r="J204" s="74">
        <f t="shared" ca="1" si="36"/>
        <v>101006</v>
      </c>
      <c r="K204" s="74">
        <f t="shared" ca="1" si="36"/>
        <v>103887</v>
      </c>
      <c r="L204" s="74">
        <f t="shared" ca="1" si="36"/>
        <v>0</v>
      </c>
      <c r="M204" s="74">
        <f t="shared" ca="1" si="36"/>
        <v>0</v>
      </c>
      <c r="N204" s="72"/>
      <c r="P204" s="187" t="str">
        <f t="shared" si="37"/>
        <v>52915C</v>
      </c>
      <c r="Q204" s="191" t="s">
        <v>600</v>
      </c>
      <c r="R204" s="188" t="str">
        <f t="shared" si="31"/>
        <v>Supervisor Election Administration</v>
      </c>
      <c r="S204" s="189" t="str">
        <f t="shared" si="30"/>
        <v>36</v>
      </c>
      <c r="T204" s="186" cm="1">
        <f t="array" aca="1" ref="T204" ca="1">ROUND(IF($Q204="Y",VLOOKUP($P204, INDIRECT($Q$2),T$6,0)*INDIRECT($P$1),VLOOKUP($P204, INDIRECT($Q$2),T$6,0)),IF($E204="E",0,3))</f>
        <v>89585</v>
      </c>
      <c r="U204" s="186" cm="1">
        <f t="array" aca="1" ref="U204" ca="1">ROUND(IF($Q204="Y",VLOOKUP($P204, INDIRECT($Q$2),U$6,0)*INDIRECT($P$1),VLOOKUP($P204, INDIRECT($Q$2),U$6,0)),IF($E204="E",0,3))</f>
        <v>95577</v>
      </c>
      <c r="V204" s="186" cm="1">
        <f t="array" aca="1" ref="V204" ca="1">ROUND(IF($Q204="Y",VLOOKUP($P204, INDIRECT($Q$2),V$6,0)*INDIRECT($P$1),VLOOKUP($P204, INDIRECT($Q$2),V$6,0)),IF($E204="E",0,3))</f>
        <v>98254</v>
      </c>
      <c r="W204" s="186" cm="1">
        <f t="array" aca="1" ref="W204" ca="1">ROUND(IF($Q204="Y",VLOOKUP($P204, INDIRECT($Q$2),W$6,0)*INDIRECT($P$1),VLOOKUP($P204, INDIRECT($Q$2),W$6,0)),IF($E204="E",0,3))</f>
        <v>101006</v>
      </c>
      <c r="X204" s="186" cm="1">
        <f t="array" aca="1" ref="X204" ca="1">ROUND(IF($Q204="Y",VLOOKUP($P204, INDIRECT($Q$2),X$6,0)*INDIRECT($P$1),VLOOKUP($P204, INDIRECT($Q$2),X$6,0)),IF($E204="E",0,3))</f>
        <v>103887</v>
      </c>
      <c r="Y204" s="186" cm="1">
        <f t="array" aca="1" ref="Y204" ca="1">ROUND(IF($Q204="Y",VLOOKUP($P204, INDIRECT($Q$2),Y$6,0)*INDIRECT($P$1),VLOOKUP($P204, INDIRECT($Q$2),Y$6,0)),IF($E204="E",0,3))</f>
        <v>0</v>
      </c>
      <c r="Z204" s="186" cm="1">
        <f t="array" aca="1" ref="Z204" ca="1">ROUND(IF($Q204="Y",VLOOKUP($P204, INDIRECT($Q$2),Z$6,0)*INDIRECT($P$1),VLOOKUP($P204, INDIRECT($Q$2),Z$6,0)),IF($E204="E",0,3))</f>
        <v>0</v>
      </c>
      <c r="AA204" s="186"/>
      <c r="AB204" s="282" t="str">
        <f t="shared" ref="AB204:AB212" si="39">A204</f>
        <v>52915C</v>
      </c>
      <c r="AC204" s="130" t="str">
        <f t="shared" si="32"/>
        <v>Supervisor Election Administration</v>
      </c>
      <c r="AD204" s="284" t="str">
        <f t="shared" si="33"/>
        <v>36</v>
      </c>
      <c r="AE204" s="282">
        <f t="shared" ca="1" si="38"/>
        <v>43.07</v>
      </c>
      <c r="AF204" s="282">
        <f t="shared" ca="1" si="38"/>
        <v>45.951000000000001</v>
      </c>
      <c r="AG204" s="282">
        <f t="shared" ca="1" si="38"/>
        <v>47.238</v>
      </c>
      <c r="AH204" s="282">
        <f t="shared" ca="1" si="38"/>
        <v>48.561</v>
      </c>
      <c r="AI204" s="282">
        <f t="shared" ca="1" si="38"/>
        <v>49.945999999999998</v>
      </c>
      <c r="AJ204" s="282" t="str">
        <f t="shared" ca="1" si="38"/>
        <v/>
      </c>
      <c r="AK204" s="282" t="str">
        <f t="shared" ca="1" si="38"/>
        <v/>
      </c>
    </row>
    <row r="205" spans="1:37" x14ac:dyDescent="0.3">
      <c r="A205" s="75" t="s">
        <v>220</v>
      </c>
      <c r="B205" s="75">
        <v>12</v>
      </c>
      <c r="C205" s="70" t="s">
        <v>60</v>
      </c>
      <c r="D205" s="75">
        <v>543</v>
      </c>
      <c r="E205" s="75" t="s">
        <v>17</v>
      </c>
      <c r="F205" s="73" t="s">
        <v>442</v>
      </c>
      <c r="G205" s="74">
        <f t="shared" ca="1" si="36"/>
        <v>109411</v>
      </c>
      <c r="H205" s="74">
        <f t="shared" ca="1" si="36"/>
        <v>115513</v>
      </c>
      <c r="I205" s="74">
        <f t="shared" ca="1" si="36"/>
        <v>123432</v>
      </c>
      <c r="J205" s="74">
        <f t="shared" ca="1" si="36"/>
        <v>126889</v>
      </c>
      <c r="K205" s="74">
        <f t="shared" ca="1" si="36"/>
        <v>130441</v>
      </c>
      <c r="L205" s="74">
        <f t="shared" ca="1" si="36"/>
        <v>134161</v>
      </c>
      <c r="M205" s="74">
        <f t="shared" ca="1" si="36"/>
        <v>0</v>
      </c>
      <c r="N205" s="72"/>
      <c r="P205" s="187" t="str">
        <f t="shared" si="37"/>
        <v>09986C</v>
      </c>
      <c r="Q205" s="191" t="s">
        <v>600</v>
      </c>
      <c r="R205" s="188" t="str">
        <f t="shared" si="31"/>
        <v>Supervisor Emergency Management Operators</v>
      </c>
      <c r="S205" s="189" t="str">
        <f t="shared" ref="S205:S212" si="40">C205</f>
        <v>44</v>
      </c>
      <c r="T205" s="186" cm="1">
        <f t="array" aca="1" ref="T205" ca="1">ROUND(IF($Q205="Y",VLOOKUP($P205, INDIRECT($Q$2),T$6,0)*INDIRECT($P$1),VLOOKUP($P205, INDIRECT($Q$2),T$6,0)),IF($E205="E",0,3))</f>
        <v>109411</v>
      </c>
      <c r="U205" s="186" cm="1">
        <f t="array" aca="1" ref="U205" ca="1">ROUND(IF($Q205="Y",VLOOKUP($P205, INDIRECT($Q$2),U$6,0)*INDIRECT($P$1),VLOOKUP($P205, INDIRECT($Q$2),U$6,0)),IF($E205="E",0,3))</f>
        <v>115513</v>
      </c>
      <c r="V205" s="186" cm="1">
        <f t="array" aca="1" ref="V205" ca="1">ROUND(IF($Q205="Y",VLOOKUP($P205, INDIRECT($Q$2),V$6,0)*INDIRECT($P$1),VLOOKUP($P205, INDIRECT($Q$2),V$6,0)),IF($E205="E",0,3))</f>
        <v>123432</v>
      </c>
      <c r="W205" s="186" cm="1">
        <f t="array" aca="1" ref="W205" ca="1">ROUND(IF($Q205="Y",VLOOKUP($P205, INDIRECT($Q$2),W$6,0)*INDIRECT($P$1),VLOOKUP($P205, INDIRECT($Q$2),W$6,0)),IF($E205="E",0,3))</f>
        <v>126889</v>
      </c>
      <c r="X205" s="186" cm="1">
        <f t="array" aca="1" ref="X205" ca="1">ROUND(IF($Q205="Y",VLOOKUP($P205, INDIRECT($Q$2),X$6,0)*INDIRECT($P$1),VLOOKUP($P205, INDIRECT($Q$2),X$6,0)),IF($E205="E",0,3))</f>
        <v>130441</v>
      </c>
      <c r="Y205" s="186" cm="1">
        <f t="array" aca="1" ref="Y205" ca="1">ROUND(IF($Q205="Y",VLOOKUP($P205, INDIRECT($Q$2),Y$6,0)*INDIRECT($P$1),VLOOKUP($P205, INDIRECT($Q$2),Y$6,0)),IF($E205="E",0,3))</f>
        <v>134161</v>
      </c>
      <c r="Z205" s="186" cm="1">
        <f t="array" aca="1" ref="Z205" ca="1">ROUND(IF($Q205="Y",VLOOKUP($P205, INDIRECT($Q$2),Z$6,0)*INDIRECT($P$1),VLOOKUP($P205, INDIRECT($Q$2),Z$6,0)),IF($E205="E",0,3))</f>
        <v>0</v>
      </c>
      <c r="AA205" s="186"/>
      <c r="AB205" s="282" t="str">
        <f t="shared" si="39"/>
        <v>09986C</v>
      </c>
      <c r="AC205" s="130" t="str">
        <f t="shared" si="32"/>
        <v>Supervisor Emergency Management Operators</v>
      </c>
      <c r="AD205" s="284" t="str">
        <f t="shared" si="33"/>
        <v>44</v>
      </c>
      <c r="AE205" s="282">
        <f t="shared" ca="1" si="38"/>
        <v>52.601999999999997</v>
      </c>
      <c r="AF205" s="282">
        <f t="shared" ca="1" si="38"/>
        <v>55.535999999999994</v>
      </c>
      <c r="AG205" s="282">
        <f t="shared" ca="1" si="38"/>
        <v>59.342999999999996</v>
      </c>
      <c r="AH205" s="282">
        <f t="shared" ca="1" si="38"/>
        <v>61.004999999999995</v>
      </c>
      <c r="AI205" s="282">
        <f t="shared" ca="1" si="38"/>
        <v>62.713000000000001</v>
      </c>
      <c r="AJ205" s="282">
        <f t="shared" ca="1" si="38"/>
        <v>64.501000000000005</v>
      </c>
      <c r="AK205" s="282" t="str">
        <f t="shared" ca="1" si="38"/>
        <v/>
      </c>
    </row>
    <row r="206" spans="1:37" x14ac:dyDescent="0.3">
      <c r="A206" s="75" t="s">
        <v>222</v>
      </c>
      <c r="B206" s="75">
        <v>9</v>
      </c>
      <c r="C206" s="70" t="s">
        <v>221</v>
      </c>
      <c r="D206" s="75">
        <v>428</v>
      </c>
      <c r="E206" s="75" t="s">
        <v>17</v>
      </c>
      <c r="F206" s="73" t="s">
        <v>443</v>
      </c>
      <c r="G206" s="74">
        <f t="shared" ca="1" si="36"/>
        <v>92990</v>
      </c>
      <c r="H206" s="74">
        <f t="shared" ca="1" si="36"/>
        <v>96709</v>
      </c>
      <c r="I206" s="74">
        <f t="shared" ca="1" si="36"/>
        <v>100579</v>
      </c>
      <c r="J206" s="74">
        <f t="shared" ca="1" si="36"/>
        <v>104600</v>
      </c>
      <c r="K206" s="74">
        <f t="shared" ca="1" si="36"/>
        <v>108784</v>
      </c>
      <c r="L206" s="74">
        <f t="shared" ca="1" si="36"/>
        <v>0</v>
      </c>
      <c r="M206" s="74">
        <f t="shared" ca="1" si="36"/>
        <v>0</v>
      </c>
      <c r="N206" s="72"/>
      <c r="P206" s="187" t="str">
        <f t="shared" si="37"/>
        <v>10077C</v>
      </c>
      <c r="Q206" s="191" t="s">
        <v>600</v>
      </c>
      <c r="R206" s="188" t="str">
        <f t="shared" si="31"/>
        <v>Supervisor IT Deskside Services</v>
      </c>
      <c r="S206" s="189" t="str">
        <f t="shared" si="40"/>
        <v>12</v>
      </c>
      <c r="T206" s="186" cm="1">
        <f t="array" aca="1" ref="T206" ca="1">ROUND(IF($Q206="Y",VLOOKUP($P206, INDIRECT($Q$2),T$6,0)*INDIRECT($P$1),VLOOKUP($P206, INDIRECT($Q$2),T$6,0)),IF($E206="E",0,3))</f>
        <v>92990</v>
      </c>
      <c r="U206" s="186" cm="1">
        <f t="array" aca="1" ref="U206" ca="1">ROUND(IF($Q206="Y",VLOOKUP($P206, INDIRECT($Q$2),U$6,0)*INDIRECT($P$1),VLOOKUP($P206, INDIRECT($Q$2),U$6,0)),IF($E206="E",0,3))</f>
        <v>96709</v>
      </c>
      <c r="V206" s="186" cm="1">
        <f t="array" aca="1" ref="V206" ca="1">ROUND(IF($Q206="Y",VLOOKUP($P206, INDIRECT($Q$2),V$6,0)*INDIRECT($P$1),VLOOKUP($P206, INDIRECT($Q$2),V$6,0)),IF($E206="E",0,3))</f>
        <v>100579</v>
      </c>
      <c r="W206" s="186" cm="1">
        <f t="array" aca="1" ref="W206" ca="1">ROUND(IF($Q206="Y",VLOOKUP($P206, INDIRECT($Q$2),W$6,0)*INDIRECT($P$1),VLOOKUP($P206, INDIRECT($Q$2),W$6,0)),IF($E206="E",0,3))</f>
        <v>104600</v>
      </c>
      <c r="X206" s="186" cm="1">
        <f t="array" aca="1" ref="X206" ca="1">ROUND(IF($Q206="Y",VLOOKUP($P206, INDIRECT($Q$2),X$6,0)*INDIRECT($P$1),VLOOKUP($P206, INDIRECT($Q$2),X$6,0)),IF($E206="E",0,3))</f>
        <v>108784</v>
      </c>
      <c r="Y206" s="186" cm="1">
        <f t="array" aca="1" ref="Y206" ca="1">ROUND(IF($Q206="Y",VLOOKUP($P206, INDIRECT($Q$2),Y$6,0)*INDIRECT($P$1),VLOOKUP($P206, INDIRECT($Q$2),Y$6,0)),IF($E206="E",0,3))</f>
        <v>0</v>
      </c>
      <c r="Z206" s="186" cm="1">
        <f t="array" aca="1" ref="Z206" ca="1">ROUND(IF($Q206="Y",VLOOKUP($P206, INDIRECT($Q$2),Z$6,0)*INDIRECT($P$1),VLOOKUP($P206, INDIRECT($Q$2),Z$6,0)),IF($E206="E",0,3))</f>
        <v>0</v>
      </c>
      <c r="AA206" s="186"/>
      <c r="AB206" s="282" t="str">
        <f t="shared" si="39"/>
        <v>10077C</v>
      </c>
      <c r="AC206" s="130" t="str">
        <f t="shared" si="32"/>
        <v>Supervisor IT Deskside Services</v>
      </c>
      <c r="AD206" s="284" t="str">
        <f t="shared" si="33"/>
        <v>12</v>
      </c>
      <c r="AE206" s="282">
        <f t="shared" ca="1" si="38"/>
        <v>44.707000000000001</v>
      </c>
      <c r="AF206" s="282">
        <f t="shared" ca="1" si="38"/>
        <v>46.494999999999997</v>
      </c>
      <c r="AG206" s="282">
        <f t="shared" ca="1" si="38"/>
        <v>48.355999999999995</v>
      </c>
      <c r="AH206" s="282">
        <f t="shared" ca="1" si="38"/>
        <v>50.288999999999994</v>
      </c>
      <c r="AI206" s="282">
        <f t="shared" ca="1" si="38"/>
        <v>52.3</v>
      </c>
      <c r="AJ206" s="282" t="str">
        <f t="shared" ca="1" si="38"/>
        <v/>
      </c>
      <c r="AK206" s="282" t="str">
        <f t="shared" ca="1" si="38"/>
        <v/>
      </c>
    </row>
    <row r="207" spans="1:37" x14ac:dyDescent="0.3">
      <c r="A207" s="75" t="s">
        <v>223</v>
      </c>
      <c r="B207" s="75">
        <v>9</v>
      </c>
      <c r="C207" s="70" t="s">
        <v>221</v>
      </c>
      <c r="D207" s="75">
        <v>428</v>
      </c>
      <c r="E207" s="75" t="s">
        <v>17</v>
      </c>
      <c r="F207" s="73" t="s">
        <v>444</v>
      </c>
      <c r="G207" s="74">
        <f t="shared" ca="1" si="36"/>
        <v>92990</v>
      </c>
      <c r="H207" s="74">
        <f t="shared" ca="1" si="36"/>
        <v>96709</v>
      </c>
      <c r="I207" s="74">
        <f t="shared" ca="1" si="36"/>
        <v>100579</v>
      </c>
      <c r="J207" s="74">
        <f t="shared" ca="1" si="36"/>
        <v>104600</v>
      </c>
      <c r="K207" s="74">
        <f t="shared" ca="1" si="36"/>
        <v>108784</v>
      </c>
      <c r="L207" s="74">
        <f t="shared" ca="1" si="36"/>
        <v>0</v>
      </c>
      <c r="M207" s="74">
        <f t="shared" ca="1" si="36"/>
        <v>0</v>
      </c>
      <c r="N207" s="72"/>
      <c r="P207" s="187" t="str">
        <f t="shared" si="37"/>
        <v>10078C</v>
      </c>
      <c r="Q207" s="191" t="s">
        <v>600</v>
      </c>
      <c r="R207" s="188" t="str">
        <f t="shared" si="31"/>
        <v xml:space="preserve">Supervisor IT Service Desk </v>
      </c>
      <c r="S207" s="189" t="str">
        <f t="shared" si="40"/>
        <v>12</v>
      </c>
      <c r="T207" s="186" cm="1">
        <f t="array" aca="1" ref="T207" ca="1">ROUND(IF($Q207="Y",VLOOKUP($P207, INDIRECT($Q$2),T$6,0)*INDIRECT($P$1),VLOOKUP($P207, INDIRECT($Q$2),T$6,0)),IF($E207="E",0,3))</f>
        <v>92990</v>
      </c>
      <c r="U207" s="186" cm="1">
        <f t="array" aca="1" ref="U207" ca="1">ROUND(IF($Q207="Y",VLOOKUP($P207, INDIRECT($Q$2),U$6,0)*INDIRECT($P$1),VLOOKUP($P207, INDIRECT($Q$2),U$6,0)),IF($E207="E",0,3))</f>
        <v>96709</v>
      </c>
      <c r="V207" s="186" cm="1">
        <f t="array" aca="1" ref="V207" ca="1">ROUND(IF($Q207="Y",VLOOKUP($P207, INDIRECT($Q$2),V$6,0)*INDIRECT($P$1),VLOOKUP($P207, INDIRECT($Q$2),V$6,0)),IF($E207="E",0,3))</f>
        <v>100579</v>
      </c>
      <c r="W207" s="186" cm="1">
        <f t="array" aca="1" ref="W207" ca="1">ROUND(IF($Q207="Y",VLOOKUP($P207, INDIRECT($Q$2),W$6,0)*INDIRECT($P$1),VLOOKUP($P207, INDIRECT($Q$2),W$6,0)),IF($E207="E",0,3))</f>
        <v>104600</v>
      </c>
      <c r="X207" s="186" cm="1">
        <f t="array" aca="1" ref="X207" ca="1">ROUND(IF($Q207="Y",VLOOKUP($P207, INDIRECT($Q$2),X$6,0)*INDIRECT($P$1),VLOOKUP($P207, INDIRECT($Q$2),X$6,0)),IF($E207="E",0,3))</f>
        <v>108784</v>
      </c>
      <c r="Y207" s="186" cm="1">
        <f t="array" aca="1" ref="Y207" ca="1">ROUND(IF($Q207="Y",VLOOKUP($P207, INDIRECT($Q$2),Y$6,0)*INDIRECT($P$1),VLOOKUP($P207, INDIRECT($Q$2),Y$6,0)),IF($E207="E",0,3))</f>
        <v>0</v>
      </c>
      <c r="Z207" s="186" cm="1">
        <f t="array" aca="1" ref="Z207" ca="1">ROUND(IF($Q207="Y",VLOOKUP($P207, INDIRECT($Q$2),Z$6,0)*INDIRECT($P$1),VLOOKUP($P207, INDIRECT($Q$2),Z$6,0)),IF($E207="E",0,3))</f>
        <v>0</v>
      </c>
      <c r="AA207" s="186"/>
      <c r="AB207" s="282" t="str">
        <f t="shared" si="39"/>
        <v>10078C</v>
      </c>
      <c r="AC207" s="130" t="str">
        <f t="shared" si="32"/>
        <v xml:space="preserve">Supervisor IT Service Desk </v>
      </c>
      <c r="AD207" s="284" t="str">
        <f t="shared" si="33"/>
        <v>12</v>
      </c>
      <c r="AE207" s="282">
        <f t="shared" ca="1" si="38"/>
        <v>44.707000000000001</v>
      </c>
      <c r="AF207" s="282">
        <f t="shared" ca="1" si="38"/>
        <v>46.494999999999997</v>
      </c>
      <c r="AG207" s="282">
        <f t="shared" ca="1" si="38"/>
        <v>48.355999999999995</v>
      </c>
      <c r="AH207" s="282">
        <f t="shared" ca="1" si="38"/>
        <v>50.288999999999994</v>
      </c>
      <c r="AI207" s="282">
        <f t="shared" ca="1" si="38"/>
        <v>52.3</v>
      </c>
      <c r="AJ207" s="282" t="str">
        <f t="shared" ca="1" si="38"/>
        <v/>
      </c>
      <c r="AK207" s="282" t="str">
        <f t="shared" ca="1" si="38"/>
        <v/>
      </c>
    </row>
    <row r="208" spans="1:37" x14ac:dyDescent="0.3">
      <c r="A208" s="75" t="s">
        <v>225</v>
      </c>
      <c r="B208" s="75">
        <v>8</v>
      </c>
      <c r="C208" s="70" t="s">
        <v>224</v>
      </c>
      <c r="D208" s="75">
        <v>368</v>
      </c>
      <c r="E208" s="75" t="s">
        <v>21</v>
      </c>
      <c r="F208" s="73" t="s">
        <v>445</v>
      </c>
      <c r="G208" s="74">
        <f t="shared" ca="1" si="36"/>
        <v>40.805</v>
      </c>
      <c r="H208" s="74">
        <f t="shared" ca="1" si="36"/>
        <v>41.948999999999998</v>
      </c>
      <c r="I208" s="74">
        <f t="shared" ca="1" si="36"/>
        <v>43.124000000000002</v>
      </c>
      <c r="J208" s="74">
        <f t="shared" ca="1" si="36"/>
        <v>44.350999999999999</v>
      </c>
      <c r="K208" s="74">
        <f t="shared" ca="1" si="36"/>
        <v>45.262</v>
      </c>
      <c r="L208" s="74">
        <f t="shared" ca="1" si="36"/>
        <v>0</v>
      </c>
      <c r="M208" s="74">
        <f t="shared" ca="1" si="36"/>
        <v>0</v>
      </c>
      <c r="N208" s="72"/>
      <c r="P208" s="187" t="str">
        <f t="shared" si="37"/>
        <v>10153C</v>
      </c>
      <c r="Q208" s="191" t="s">
        <v>600</v>
      </c>
      <c r="R208" s="188" t="str">
        <f t="shared" si="31"/>
        <v xml:space="preserve">Supervisor Payroll/Accounting </v>
      </c>
      <c r="S208" s="189" t="str">
        <f t="shared" si="40"/>
        <v>102</v>
      </c>
      <c r="T208" s="186" cm="1">
        <f t="array" aca="1" ref="T208" ca="1">ROUND(IF($Q208="Y",VLOOKUP($P208, INDIRECT($Q$2),T$6,0)*INDIRECT($P$1),VLOOKUP($P208, INDIRECT($Q$2),T$6,0)),IF($E208="E",0,3))</f>
        <v>40.805</v>
      </c>
      <c r="U208" s="186" cm="1">
        <f t="array" aca="1" ref="U208" ca="1">ROUND(IF($Q208="Y",VLOOKUP($P208, INDIRECT($Q$2),U$6,0)*INDIRECT($P$1),VLOOKUP($P208, INDIRECT($Q$2),U$6,0)),IF($E208="E",0,3))</f>
        <v>41.948999999999998</v>
      </c>
      <c r="V208" s="186" cm="1">
        <f t="array" aca="1" ref="V208" ca="1">ROUND(IF($Q208="Y",VLOOKUP($P208, INDIRECT($Q$2),V$6,0)*INDIRECT($P$1),VLOOKUP($P208, INDIRECT($Q$2),V$6,0)),IF($E208="E",0,3))</f>
        <v>43.124000000000002</v>
      </c>
      <c r="W208" s="186" cm="1">
        <f t="array" aca="1" ref="W208" ca="1">ROUND(IF($Q208="Y",VLOOKUP($P208, INDIRECT($Q$2),W$6,0)*INDIRECT($P$1),VLOOKUP($P208, INDIRECT($Q$2),W$6,0)),IF($E208="E",0,3))</f>
        <v>44.350999999999999</v>
      </c>
      <c r="X208" s="186" cm="1">
        <f t="array" aca="1" ref="X208" ca="1">ROUND(IF($Q208="Y",VLOOKUP($P208, INDIRECT($Q$2),X$6,0)*INDIRECT($P$1),VLOOKUP($P208, INDIRECT($Q$2),X$6,0)),IF($E208="E",0,3))</f>
        <v>45.262</v>
      </c>
      <c r="Y208" s="186" cm="1">
        <f t="array" aca="1" ref="Y208" ca="1">ROUND(IF($Q208="Y",VLOOKUP($P208, INDIRECT($Q$2),Y$6,0)*INDIRECT($P$1),VLOOKUP($P208, INDIRECT($Q$2),Y$6,0)),IF($E208="E",0,3))</f>
        <v>0</v>
      </c>
      <c r="Z208" s="186" cm="1">
        <f t="array" aca="1" ref="Z208" ca="1">ROUND(IF($Q208="Y",VLOOKUP($P208, INDIRECT($Q$2),Z$6,0)*INDIRECT($P$1),VLOOKUP($P208, INDIRECT($Q$2),Z$6,0)),IF($E208="E",0,3))</f>
        <v>0</v>
      </c>
      <c r="AA208" s="186"/>
      <c r="AB208" s="282" t="str">
        <f t="shared" si="39"/>
        <v>10153C</v>
      </c>
      <c r="AC208" s="130" t="str">
        <f t="shared" si="32"/>
        <v xml:space="preserve">Supervisor Payroll/Accounting </v>
      </c>
      <c r="AD208" s="284" t="str">
        <f t="shared" si="33"/>
        <v>102</v>
      </c>
      <c r="AE208" s="282">
        <f t="shared" ca="1" si="38"/>
        <v>40.805</v>
      </c>
      <c r="AF208" s="282">
        <f t="shared" ca="1" si="38"/>
        <v>41.948999999999998</v>
      </c>
      <c r="AG208" s="282">
        <f t="shared" ca="1" si="38"/>
        <v>43.124000000000002</v>
      </c>
      <c r="AH208" s="282">
        <f t="shared" ca="1" si="38"/>
        <v>44.350999999999999</v>
      </c>
      <c r="AI208" s="282">
        <f t="shared" ca="1" si="38"/>
        <v>45.262</v>
      </c>
      <c r="AJ208" s="282" t="str">
        <f t="shared" ca="1" si="38"/>
        <v/>
      </c>
      <c r="AK208" s="282" t="str">
        <f t="shared" ca="1" si="38"/>
        <v/>
      </c>
    </row>
    <row r="209" spans="1:37" x14ac:dyDescent="0.3">
      <c r="A209" s="75" t="s">
        <v>226</v>
      </c>
      <c r="B209" s="75">
        <v>12</v>
      </c>
      <c r="C209" s="70" t="s">
        <v>60</v>
      </c>
      <c r="D209" s="75">
        <v>550</v>
      </c>
      <c r="E209" s="75" t="s">
        <v>17</v>
      </c>
      <c r="F209" s="73" t="s">
        <v>446</v>
      </c>
      <c r="G209" s="74">
        <f t="shared" ca="1" si="36"/>
        <v>109411</v>
      </c>
      <c r="H209" s="74">
        <f t="shared" ca="1" si="36"/>
        <v>115513</v>
      </c>
      <c r="I209" s="74">
        <f t="shared" ca="1" si="36"/>
        <v>123432</v>
      </c>
      <c r="J209" s="74">
        <f t="shared" ca="1" si="36"/>
        <v>126889</v>
      </c>
      <c r="K209" s="74">
        <f t="shared" ca="1" si="36"/>
        <v>130441</v>
      </c>
      <c r="L209" s="74">
        <f t="shared" ca="1" si="36"/>
        <v>134161</v>
      </c>
      <c r="M209" s="74">
        <f t="shared" ca="1" si="36"/>
        <v>0</v>
      </c>
      <c r="N209" s="72"/>
      <c r="P209" s="187" t="str">
        <f t="shared" si="37"/>
        <v>10170C</v>
      </c>
      <c r="Q209" s="191" t="s">
        <v>600</v>
      </c>
      <c r="R209" s="188" t="str">
        <f t="shared" si="31"/>
        <v>Supervisor Plans Review</v>
      </c>
      <c r="S209" s="189" t="str">
        <f t="shared" si="40"/>
        <v>44</v>
      </c>
      <c r="T209" s="186" cm="1">
        <f t="array" aca="1" ref="T209" ca="1">ROUND(IF($Q209="Y",VLOOKUP($P209, INDIRECT($Q$2),T$6,0)*INDIRECT($P$1),VLOOKUP($P209, INDIRECT($Q$2),T$6,0)),IF($E209="E",0,3))</f>
        <v>109411</v>
      </c>
      <c r="U209" s="186" cm="1">
        <f t="array" aca="1" ref="U209" ca="1">ROUND(IF($Q209="Y",VLOOKUP($P209, INDIRECT($Q$2),U$6,0)*INDIRECT($P$1),VLOOKUP($P209, INDIRECT($Q$2),U$6,0)),IF($E209="E",0,3))</f>
        <v>115513</v>
      </c>
      <c r="V209" s="186" cm="1">
        <f t="array" aca="1" ref="V209" ca="1">ROUND(IF($Q209="Y",VLOOKUP($P209, INDIRECT($Q$2),V$6,0)*INDIRECT($P$1),VLOOKUP($P209, INDIRECT($Q$2),V$6,0)),IF($E209="E",0,3))</f>
        <v>123432</v>
      </c>
      <c r="W209" s="186" cm="1">
        <f t="array" aca="1" ref="W209" ca="1">ROUND(IF($Q209="Y",VLOOKUP($P209, INDIRECT($Q$2),W$6,0)*INDIRECT($P$1),VLOOKUP($P209, INDIRECT($Q$2),W$6,0)),IF($E209="E",0,3))</f>
        <v>126889</v>
      </c>
      <c r="X209" s="186" cm="1">
        <f t="array" aca="1" ref="X209" ca="1">ROUND(IF($Q209="Y",VLOOKUP($P209, INDIRECT($Q$2),X$6,0)*INDIRECT($P$1),VLOOKUP($P209, INDIRECT($Q$2),X$6,0)),IF($E209="E",0,3))</f>
        <v>130441</v>
      </c>
      <c r="Y209" s="186" cm="1">
        <f t="array" aca="1" ref="Y209" ca="1">ROUND(IF($Q209="Y",VLOOKUP($P209, INDIRECT($Q$2),Y$6,0)*INDIRECT($P$1),VLOOKUP($P209, INDIRECT($Q$2),Y$6,0)),IF($E209="E",0,3))</f>
        <v>134161</v>
      </c>
      <c r="Z209" s="186" cm="1">
        <f t="array" aca="1" ref="Z209" ca="1">ROUND(IF($Q209="Y",VLOOKUP($P209, INDIRECT($Q$2),Z$6,0)*INDIRECT($P$1),VLOOKUP($P209, INDIRECT($Q$2),Z$6,0)),IF($E209="E",0,3))</f>
        <v>0</v>
      </c>
      <c r="AA209" s="186"/>
      <c r="AB209" s="282" t="str">
        <f t="shared" si="39"/>
        <v>10170C</v>
      </c>
      <c r="AC209" s="130" t="str">
        <f t="shared" si="32"/>
        <v>Supervisor Plans Review</v>
      </c>
      <c r="AD209" s="284" t="str">
        <f t="shared" si="33"/>
        <v>44</v>
      </c>
      <c r="AE209" s="282">
        <f t="shared" ca="1" si="38"/>
        <v>52.601999999999997</v>
      </c>
      <c r="AF209" s="282">
        <f t="shared" ca="1" si="38"/>
        <v>55.535999999999994</v>
      </c>
      <c r="AG209" s="282">
        <f t="shared" ca="1" si="38"/>
        <v>59.342999999999996</v>
      </c>
      <c r="AH209" s="282">
        <f t="shared" ca="1" si="38"/>
        <v>61.004999999999995</v>
      </c>
      <c r="AI209" s="282">
        <f t="shared" ca="1" si="38"/>
        <v>62.713000000000001</v>
      </c>
      <c r="AJ209" s="282">
        <f t="shared" ca="1" si="38"/>
        <v>64.501000000000005</v>
      </c>
      <c r="AK209" s="282" t="str">
        <f t="shared" ca="1" si="38"/>
        <v/>
      </c>
    </row>
    <row r="210" spans="1:37" x14ac:dyDescent="0.3">
      <c r="A210" s="75" t="s">
        <v>227</v>
      </c>
      <c r="B210" s="75">
        <v>8</v>
      </c>
      <c r="C210" s="70" t="s">
        <v>575</v>
      </c>
      <c r="D210" s="75">
        <v>398</v>
      </c>
      <c r="E210" s="75" t="s">
        <v>17</v>
      </c>
      <c r="F210" s="73" t="s">
        <v>447</v>
      </c>
      <c r="G210" s="74">
        <f t="shared" ca="1" si="36"/>
        <v>81091</v>
      </c>
      <c r="H210" s="74">
        <f t="shared" ca="1" si="36"/>
        <v>84337</v>
      </c>
      <c r="I210" s="74">
        <f t="shared" ca="1" si="36"/>
        <v>87715</v>
      </c>
      <c r="J210" s="74">
        <f t="shared" ca="1" si="36"/>
        <v>91227</v>
      </c>
      <c r="K210" s="74">
        <f t="shared" ca="1" si="36"/>
        <v>94879</v>
      </c>
      <c r="L210" s="74">
        <f t="shared" ca="1" si="36"/>
        <v>0</v>
      </c>
      <c r="M210" s="74">
        <f t="shared" ca="1" si="36"/>
        <v>0</v>
      </c>
      <c r="N210" s="72"/>
      <c r="P210" s="187" t="str">
        <f t="shared" si="37"/>
        <v>10195C</v>
      </c>
      <c r="Q210" s="191" t="s">
        <v>600</v>
      </c>
      <c r="R210" s="188" t="str">
        <f t="shared" si="31"/>
        <v xml:space="preserve">Supervisor Police Support Services </v>
      </c>
      <c r="S210" s="189" t="str">
        <f t="shared" si="40"/>
        <v>022</v>
      </c>
      <c r="T210" s="186" cm="1">
        <f t="array" aca="1" ref="T210" ca="1">ROUND(IF($Q210="Y",VLOOKUP($P210, INDIRECT($Q$2),T$6,0)*INDIRECT($P$1),VLOOKUP($P210, INDIRECT($Q$2),T$6,0)),IF($E210="E",0,3))</f>
        <v>81091</v>
      </c>
      <c r="U210" s="186" cm="1">
        <f t="array" aca="1" ref="U210" ca="1">ROUND(IF($Q210="Y",VLOOKUP($P210, INDIRECT($Q$2),U$6,0)*INDIRECT($P$1),VLOOKUP($P210, INDIRECT($Q$2),U$6,0)),IF($E210="E",0,3))</f>
        <v>84337</v>
      </c>
      <c r="V210" s="186" cm="1">
        <f t="array" aca="1" ref="V210" ca="1">ROUND(IF($Q210="Y",VLOOKUP($P210, INDIRECT($Q$2),V$6,0)*INDIRECT($P$1),VLOOKUP($P210, INDIRECT($Q$2),V$6,0)),IF($E210="E",0,3))</f>
        <v>87715</v>
      </c>
      <c r="W210" s="186" cm="1">
        <f t="array" aca="1" ref="W210" ca="1">ROUND(IF($Q210="Y",VLOOKUP($P210, INDIRECT($Q$2),W$6,0)*INDIRECT($P$1),VLOOKUP($P210, INDIRECT($Q$2),W$6,0)),IF($E210="E",0,3))</f>
        <v>91227</v>
      </c>
      <c r="X210" s="186" cm="1">
        <f t="array" aca="1" ref="X210" ca="1">ROUND(IF($Q210="Y",VLOOKUP($P210, INDIRECT($Q$2),X$6,0)*INDIRECT($P$1),VLOOKUP($P210, INDIRECT($Q$2),X$6,0)),IF($E210="E",0,3))</f>
        <v>94879</v>
      </c>
      <c r="Y210" s="186" cm="1">
        <f t="array" aca="1" ref="Y210" ca="1">ROUND(IF($Q210="Y",VLOOKUP($P210, INDIRECT($Q$2),Y$6,0)*INDIRECT($P$1),VLOOKUP($P210, INDIRECT($Q$2),Y$6,0)),IF($E210="E",0,3))</f>
        <v>0</v>
      </c>
      <c r="Z210" s="186" cm="1">
        <f t="array" aca="1" ref="Z210" ca="1">ROUND(IF($Q210="Y",VLOOKUP($P210, INDIRECT($Q$2),Z$6,0)*INDIRECT($P$1),VLOOKUP($P210, INDIRECT($Q$2),Z$6,0)),IF($E210="E",0,3))</f>
        <v>0</v>
      </c>
      <c r="AA210" s="186"/>
      <c r="AB210" s="282" t="str">
        <f t="shared" si="39"/>
        <v>10195C</v>
      </c>
      <c r="AC210" s="130" t="str">
        <f t="shared" si="32"/>
        <v xml:space="preserve">Supervisor Police Support Services </v>
      </c>
      <c r="AD210" s="284" t="str">
        <f t="shared" si="33"/>
        <v>022</v>
      </c>
      <c r="AE210" s="282">
        <f t="shared" ca="1" si="38"/>
        <v>38.986999999999995</v>
      </c>
      <c r="AF210" s="282">
        <f t="shared" ca="1" si="38"/>
        <v>40.546999999999997</v>
      </c>
      <c r="AG210" s="282">
        <f t="shared" ca="1" si="38"/>
        <v>42.170999999999999</v>
      </c>
      <c r="AH210" s="282">
        <f t="shared" ca="1" si="38"/>
        <v>43.86</v>
      </c>
      <c r="AI210" s="282">
        <f t="shared" ca="1" si="38"/>
        <v>45.614999999999995</v>
      </c>
      <c r="AJ210" s="282" t="str">
        <f t="shared" ca="1" si="38"/>
        <v/>
      </c>
      <c r="AK210" s="282" t="str">
        <f t="shared" ca="1" si="38"/>
        <v/>
      </c>
    </row>
    <row r="211" spans="1:37" x14ac:dyDescent="0.3">
      <c r="A211" s="75" t="s">
        <v>230</v>
      </c>
      <c r="B211" s="75">
        <v>10</v>
      </c>
      <c r="C211" s="70" t="s">
        <v>580</v>
      </c>
      <c r="D211" s="75">
        <v>465</v>
      </c>
      <c r="E211" s="75" t="s">
        <v>17</v>
      </c>
      <c r="F211" s="73" t="s">
        <v>449</v>
      </c>
      <c r="G211" s="74">
        <f t="shared" ca="1" si="36"/>
        <v>96597</v>
      </c>
      <c r="H211" s="74">
        <f t="shared" ca="1" si="36"/>
        <v>100466</v>
      </c>
      <c r="I211" s="74">
        <f t="shared" ca="1" si="36"/>
        <v>104488</v>
      </c>
      <c r="J211" s="74">
        <f t="shared" ca="1" si="36"/>
        <v>108673</v>
      </c>
      <c r="K211" s="74">
        <f t="shared" ca="1" si="36"/>
        <v>113024</v>
      </c>
      <c r="L211" s="74">
        <f t="shared" ca="1" si="36"/>
        <v>0</v>
      </c>
      <c r="M211" s="74">
        <f t="shared" ca="1" si="36"/>
        <v>0</v>
      </c>
      <c r="N211" s="72"/>
      <c r="P211" s="187" t="str">
        <f t="shared" si="37"/>
        <v>10291C</v>
      </c>
      <c r="Q211" s="191" t="s">
        <v>600</v>
      </c>
      <c r="R211" s="188" t="str">
        <f t="shared" si="31"/>
        <v xml:space="preserve">Supervisor Space Planning  </v>
      </c>
      <c r="S211" s="189" t="str">
        <f t="shared" si="40"/>
        <v>034</v>
      </c>
      <c r="T211" s="186" cm="1">
        <f t="array" aca="1" ref="T211" ca="1">ROUND(IF($Q211="Y",VLOOKUP($P211, INDIRECT($Q$2),T$6,0)*INDIRECT($P$1),VLOOKUP($P211, INDIRECT($Q$2),T$6,0)),IF($E211="E",0,3))</f>
        <v>96597</v>
      </c>
      <c r="U211" s="186" cm="1">
        <f t="array" aca="1" ref="U211" ca="1">ROUND(IF($Q211="Y",VLOOKUP($P211, INDIRECT($Q$2),U$6,0)*INDIRECT($P$1),VLOOKUP($P211, INDIRECT($Q$2),U$6,0)),IF($E211="E",0,3))</f>
        <v>100466</v>
      </c>
      <c r="V211" s="186" cm="1">
        <f t="array" aca="1" ref="V211" ca="1">ROUND(IF($Q211="Y",VLOOKUP($P211, INDIRECT($Q$2),V$6,0)*INDIRECT($P$1),VLOOKUP($P211, INDIRECT($Q$2),V$6,0)),IF($E211="E",0,3))</f>
        <v>104488</v>
      </c>
      <c r="W211" s="186" cm="1">
        <f t="array" aca="1" ref="W211" ca="1">ROUND(IF($Q211="Y",VLOOKUP($P211, INDIRECT($Q$2),W$6,0)*INDIRECT($P$1),VLOOKUP($P211, INDIRECT($Q$2),W$6,0)),IF($E211="E",0,3))</f>
        <v>108673</v>
      </c>
      <c r="X211" s="186" cm="1">
        <f t="array" aca="1" ref="X211" ca="1">ROUND(IF($Q211="Y",VLOOKUP($P211, INDIRECT($Q$2),X$6,0)*INDIRECT($P$1),VLOOKUP($P211, INDIRECT($Q$2),X$6,0)),IF($E211="E",0,3))</f>
        <v>113024</v>
      </c>
      <c r="Y211" s="186" cm="1">
        <f t="array" aca="1" ref="Y211" ca="1">ROUND(IF($Q211="Y",VLOOKUP($P211, INDIRECT($Q$2),Y$6,0)*INDIRECT($P$1),VLOOKUP($P211, INDIRECT($Q$2),Y$6,0)),IF($E211="E",0,3))</f>
        <v>0</v>
      </c>
      <c r="Z211" s="186" cm="1">
        <f t="array" aca="1" ref="Z211" ca="1">ROUND(IF($Q211="Y",VLOOKUP($P211, INDIRECT($Q$2),Z$6,0)*INDIRECT($P$1),VLOOKUP($P211, INDIRECT($Q$2),Z$6,0)),IF($E211="E",0,3))</f>
        <v>0</v>
      </c>
      <c r="AA211" s="186"/>
      <c r="AB211" s="282" t="str">
        <f t="shared" si="39"/>
        <v>10291C</v>
      </c>
      <c r="AC211" s="130" t="str">
        <f t="shared" si="32"/>
        <v xml:space="preserve">Supervisor Space Planning  </v>
      </c>
      <c r="AD211" s="284" t="str">
        <f t="shared" si="33"/>
        <v>034</v>
      </c>
      <c r="AE211" s="282">
        <f t="shared" ca="1" si="38"/>
        <v>46.440999999999995</v>
      </c>
      <c r="AF211" s="282">
        <f t="shared" ca="1" si="38"/>
        <v>48.300999999999995</v>
      </c>
      <c r="AG211" s="282">
        <f t="shared" ca="1" si="38"/>
        <v>50.234999999999999</v>
      </c>
      <c r="AH211" s="282">
        <f t="shared" ca="1" si="38"/>
        <v>52.247</v>
      </c>
      <c r="AI211" s="282">
        <f t="shared" ca="1" si="38"/>
        <v>54.338999999999999</v>
      </c>
      <c r="AJ211" s="282" t="str">
        <f t="shared" ca="1" si="38"/>
        <v/>
      </c>
      <c r="AK211" s="282" t="str">
        <f t="shared" ca="1" si="38"/>
        <v/>
      </c>
    </row>
    <row r="212" spans="1:37" x14ac:dyDescent="0.3">
      <c r="A212" s="75" t="s">
        <v>233</v>
      </c>
      <c r="B212" s="75">
        <v>7</v>
      </c>
      <c r="C212" s="70" t="s">
        <v>232</v>
      </c>
      <c r="D212" s="75">
        <v>333</v>
      </c>
      <c r="E212" s="75" t="s">
        <v>17</v>
      </c>
      <c r="F212" s="73" t="s">
        <v>451</v>
      </c>
      <c r="G212" s="74">
        <f t="shared" ca="1" si="36"/>
        <v>68573</v>
      </c>
      <c r="H212" s="74">
        <f t="shared" ca="1" si="36"/>
        <v>70631</v>
      </c>
      <c r="I212" s="74">
        <f t="shared" ca="1" si="36"/>
        <v>72751</v>
      </c>
      <c r="J212" s="74">
        <f t="shared" ca="1" si="36"/>
        <v>74933</v>
      </c>
      <c r="K212" s="74">
        <f t="shared" ca="1" si="36"/>
        <v>77180</v>
      </c>
      <c r="L212" s="74">
        <f t="shared" ca="1" si="36"/>
        <v>79496</v>
      </c>
      <c r="M212" s="74">
        <f t="shared" ca="1" si="36"/>
        <v>81880</v>
      </c>
      <c r="N212" s="72"/>
      <c r="P212" s="187" t="str">
        <f t="shared" si="37"/>
        <v>10350C</v>
      </c>
      <c r="Q212" s="191" t="s">
        <v>600</v>
      </c>
      <c r="R212" s="188" t="str">
        <f t="shared" si="31"/>
        <v>Supervisor Treasury Division</v>
      </c>
      <c r="S212" s="189" t="str">
        <f t="shared" si="40"/>
        <v>17</v>
      </c>
      <c r="T212" s="186" cm="1">
        <f t="array" aca="1" ref="T212" ca="1">ROUND(IF($Q212="Y",VLOOKUP($P212, INDIRECT($Q$2),T$6,0)*INDIRECT($P$1),VLOOKUP($P212, INDIRECT($Q$2),T$6,0)),IF($E212="E",0,3))</f>
        <v>68573</v>
      </c>
      <c r="U212" s="186" cm="1">
        <f t="array" aca="1" ref="U212" ca="1">ROUND(IF($Q212="Y",VLOOKUP($P212, INDIRECT($Q$2),U$6,0)*INDIRECT($P$1),VLOOKUP($P212, INDIRECT($Q$2),U$6,0)),IF($E212="E",0,3))</f>
        <v>70631</v>
      </c>
      <c r="V212" s="186" cm="1">
        <f t="array" aca="1" ref="V212" ca="1">ROUND(IF($Q212="Y",VLOOKUP($P212, INDIRECT($Q$2),V$6,0)*INDIRECT($P$1),VLOOKUP($P212, INDIRECT($Q$2),V$6,0)),IF($E212="E",0,3))</f>
        <v>72751</v>
      </c>
      <c r="W212" s="186" cm="1">
        <f t="array" aca="1" ref="W212" ca="1">ROUND(IF($Q212="Y",VLOOKUP($P212, INDIRECT($Q$2),W$6,0)*INDIRECT($P$1),VLOOKUP($P212, INDIRECT($Q$2),W$6,0)),IF($E212="E",0,3))</f>
        <v>74933</v>
      </c>
      <c r="X212" s="186" cm="1">
        <f t="array" aca="1" ref="X212" ca="1">ROUND(IF($Q212="Y",VLOOKUP($P212, INDIRECT($Q$2),X$6,0)*INDIRECT($P$1),VLOOKUP($P212, INDIRECT($Q$2),X$6,0)),IF($E212="E",0,3))</f>
        <v>77180</v>
      </c>
      <c r="Y212" s="186" cm="1">
        <f t="array" aca="1" ref="Y212" ca="1">ROUND(IF($Q212="Y",VLOOKUP($P212, INDIRECT($Q$2),Y$6,0)*INDIRECT($P$1),VLOOKUP($P212, INDIRECT($Q$2),Y$6,0)),IF($E212="E",0,3))</f>
        <v>79496</v>
      </c>
      <c r="Z212" s="186" cm="1">
        <f t="array" aca="1" ref="Z212" ca="1">ROUND(IF($Q212="Y",VLOOKUP($P212, INDIRECT($Q$2),Z$6,0)*INDIRECT($P$1),VLOOKUP($P212, INDIRECT($Q$2),Z$6,0)),IF($E212="E",0,3))</f>
        <v>81880</v>
      </c>
      <c r="AA212" s="186"/>
      <c r="AB212" s="282" t="str">
        <f t="shared" si="39"/>
        <v>10350C</v>
      </c>
      <c r="AC212" s="130" t="str">
        <f t="shared" si="32"/>
        <v>Supervisor Treasury Division</v>
      </c>
      <c r="AD212" s="284" t="str">
        <f t="shared" si="33"/>
        <v>17</v>
      </c>
      <c r="AE212" s="282">
        <f t="shared" ca="1" si="38"/>
        <v>32.967999999999996</v>
      </c>
      <c r="AF212" s="282">
        <f t="shared" ca="1" si="38"/>
        <v>33.957999999999998</v>
      </c>
      <c r="AG212" s="282">
        <f t="shared" ca="1" si="38"/>
        <v>34.976999999999997</v>
      </c>
      <c r="AH212" s="282">
        <f t="shared" ca="1" si="38"/>
        <v>36.025999999999996</v>
      </c>
      <c r="AI212" s="282">
        <f t="shared" ca="1" si="38"/>
        <v>37.105999999999995</v>
      </c>
      <c r="AJ212" s="282">
        <f t="shared" ca="1" si="38"/>
        <v>38.22</v>
      </c>
      <c r="AK212" s="282">
        <f t="shared" ca="1" si="38"/>
        <v>39.366</v>
      </c>
    </row>
    <row r="213" spans="1:37" x14ac:dyDescent="0.3">
      <c r="A213" s="75" t="s">
        <v>59</v>
      </c>
      <c r="B213" s="75">
        <v>7</v>
      </c>
      <c r="C213" s="70" t="s">
        <v>638</v>
      </c>
      <c r="D213" s="75">
        <v>360</v>
      </c>
      <c r="E213" s="75" t="s">
        <v>21</v>
      </c>
      <c r="F213" s="73" t="s">
        <v>1036</v>
      </c>
      <c r="G213" s="74">
        <f t="shared" ca="1" si="36"/>
        <v>36.207000000000001</v>
      </c>
      <c r="H213" s="74">
        <f t="shared" ca="1" si="36"/>
        <v>37.655999999999999</v>
      </c>
      <c r="I213" s="74">
        <f t="shared" ca="1" si="36"/>
        <v>39.164000000000001</v>
      </c>
      <c r="J213" s="74">
        <f t="shared" ca="1" si="36"/>
        <v>40.732999999999997</v>
      </c>
      <c r="K213" s="74">
        <f t="shared" ca="1" si="36"/>
        <v>42.363</v>
      </c>
      <c r="L213" s="74">
        <f t="shared" ca="1" si="36"/>
        <v>0</v>
      </c>
      <c r="M213" s="74">
        <f t="shared" ca="1" si="36"/>
        <v>0</v>
      </c>
      <c r="N213" s="72"/>
      <c r="P213" s="187" t="str">
        <f>A213</f>
        <v>09930C</v>
      </c>
      <c r="Q213" s="191" t="s">
        <v>600</v>
      </c>
      <c r="R213" s="188" t="str">
        <f>F213</f>
        <v>Supervisor Utility Billing</v>
      </c>
      <c r="S213" s="189" t="str">
        <f>C213</f>
        <v>070</v>
      </c>
      <c r="T213" s="186" cm="1">
        <f t="array" aca="1" ref="T213" ca="1">ROUND(IF($Q213="Y",VLOOKUP($P213, INDIRECT($Q$2),T$6,0)*INDIRECT($P$1),VLOOKUP($P213, INDIRECT($Q$2),T$6,0)),IF($E213="E",0,3))</f>
        <v>36.207000000000001</v>
      </c>
      <c r="U213" s="186" cm="1">
        <f t="array" aca="1" ref="U213" ca="1">ROUND(IF($Q213="Y",VLOOKUP($P213, INDIRECT($Q$2),U$6,0)*INDIRECT($P$1),VLOOKUP($P213, INDIRECT($Q$2),U$6,0)),IF($E213="E",0,3))</f>
        <v>37.655999999999999</v>
      </c>
      <c r="V213" s="186" cm="1">
        <f t="array" aca="1" ref="V213" ca="1">ROUND(IF($Q213="Y",VLOOKUP($P213, INDIRECT($Q$2),V$6,0)*INDIRECT($P$1),VLOOKUP($P213, INDIRECT($Q$2),V$6,0)),IF($E213="E",0,3))</f>
        <v>39.164000000000001</v>
      </c>
      <c r="W213" s="186" cm="1">
        <f t="array" aca="1" ref="W213" ca="1">ROUND(IF($Q213="Y",VLOOKUP($P213, INDIRECT($Q$2),W$6,0)*INDIRECT($P$1),VLOOKUP($P213, INDIRECT($Q$2),W$6,0)),IF($E213="E",0,3))</f>
        <v>40.732999999999997</v>
      </c>
      <c r="X213" s="186" cm="1">
        <f t="array" aca="1" ref="X213" ca="1">ROUND(IF($Q213="Y",VLOOKUP($P213, INDIRECT($Q$2),X$6,0)*INDIRECT($P$1),VLOOKUP($P213, INDIRECT($Q$2),X$6,0)),IF($E213="E",0,3))</f>
        <v>42.363</v>
      </c>
      <c r="Y213" s="186" cm="1">
        <f t="array" aca="1" ref="Y213" ca="1">ROUND(IF($Q213="Y",VLOOKUP($P213, INDIRECT($Q$2),Y$6,0)*INDIRECT($P$1),VLOOKUP($P213, INDIRECT($Q$2),Y$6,0)),IF($E213="E",0,3))</f>
        <v>0</v>
      </c>
      <c r="Z213" s="186" cm="1">
        <f t="array" aca="1" ref="Z213" ca="1">ROUND(IF($Q213="Y",VLOOKUP($P213, INDIRECT($Q$2),Z$6,0)*INDIRECT($P$1),VLOOKUP($P213, INDIRECT($Q$2),Z$6,0)),IF($E213="E",0,3))</f>
        <v>0</v>
      </c>
      <c r="AA213" s="186"/>
      <c r="AB213" s="282" t="str">
        <f>A213</f>
        <v>09930C</v>
      </c>
      <c r="AC213" s="130" t="str">
        <f>F213</f>
        <v>Supervisor Utility Billing</v>
      </c>
      <c r="AD213" s="284" t="str">
        <f>C213</f>
        <v>070</v>
      </c>
      <c r="AE213" s="282">
        <f t="shared" ca="1" si="38"/>
        <v>36.207000000000001</v>
      </c>
      <c r="AF213" s="282">
        <f t="shared" ca="1" si="38"/>
        <v>37.655999999999999</v>
      </c>
      <c r="AG213" s="282">
        <f t="shared" ca="1" si="38"/>
        <v>39.164000000000001</v>
      </c>
      <c r="AH213" s="282">
        <f t="shared" ca="1" si="38"/>
        <v>40.732999999999997</v>
      </c>
      <c r="AI213" s="282">
        <f t="shared" ca="1" si="38"/>
        <v>42.363</v>
      </c>
      <c r="AJ213" s="282" t="str">
        <f t="shared" ca="1" si="38"/>
        <v/>
      </c>
      <c r="AK213" s="282" t="str">
        <f t="shared" ca="1" si="38"/>
        <v/>
      </c>
    </row>
    <row r="214" spans="1:37" x14ac:dyDescent="0.3">
      <c r="A214" s="75" t="s">
        <v>235</v>
      </c>
      <c r="B214" s="75">
        <v>9</v>
      </c>
      <c r="C214" s="70" t="s">
        <v>586</v>
      </c>
      <c r="D214" s="75">
        <v>413</v>
      </c>
      <c r="E214" s="75" t="s">
        <v>17</v>
      </c>
      <c r="F214" s="73" t="s">
        <v>452</v>
      </c>
      <c r="G214" s="74">
        <f t="shared" ca="1" si="36"/>
        <v>87233</v>
      </c>
      <c r="H214" s="74">
        <f t="shared" ca="1" si="36"/>
        <v>90726</v>
      </c>
      <c r="I214" s="74">
        <f t="shared" ca="1" si="36"/>
        <v>94358</v>
      </c>
      <c r="J214" s="74">
        <f t="shared" ca="1" si="36"/>
        <v>98136</v>
      </c>
      <c r="K214" s="74">
        <f t="shared" ca="1" si="36"/>
        <v>102066</v>
      </c>
      <c r="L214" s="74">
        <f t="shared" ca="1" si="36"/>
        <v>0</v>
      </c>
      <c r="M214" s="74">
        <f t="shared" ca="1" si="36"/>
        <v>0</v>
      </c>
      <c r="N214" s="72"/>
      <c r="P214" s="187" t="str">
        <f t="shared" ref="P214:P219" si="41">A214</f>
        <v>10633C</v>
      </c>
      <c r="Q214" s="191" t="s">
        <v>600</v>
      </c>
      <c r="R214" s="188" t="str">
        <f t="shared" ref="R214:R219" si="42">F214</f>
        <v>Training Development Supervisor</v>
      </c>
      <c r="S214" s="189" t="str">
        <f t="shared" ref="S214:S219" si="43">C214</f>
        <v>084</v>
      </c>
      <c r="T214" s="186" cm="1">
        <f t="array" aca="1" ref="T214" ca="1">ROUND(IF($Q214="Y",VLOOKUP($P214, INDIRECT($Q$2),T$6,0)*INDIRECT($P$1),VLOOKUP($P214, INDIRECT($Q$2),T$6,0)),IF($E214="E",0,3))</f>
        <v>87233</v>
      </c>
      <c r="U214" s="186" cm="1">
        <f t="array" aca="1" ref="U214" ca="1">ROUND(IF($Q214="Y",VLOOKUP($P214, INDIRECT($Q$2),U$6,0)*INDIRECT($P$1),VLOOKUP($P214, INDIRECT($Q$2),U$6,0)),IF($E214="E",0,3))</f>
        <v>90726</v>
      </c>
      <c r="V214" s="186" cm="1">
        <f t="array" aca="1" ref="V214" ca="1">ROUND(IF($Q214="Y",VLOOKUP($P214, INDIRECT($Q$2),V$6,0)*INDIRECT($P$1),VLOOKUP($P214, INDIRECT($Q$2),V$6,0)),IF($E214="E",0,3))</f>
        <v>94358</v>
      </c>
      <c r="W214" s="186" cm="1">
        <f t="array" aca="1" ref="W214" ca="1">ROUND(IF($Q214="Y",VLOOKUP($P214, INDIRECT($Q$2),W$6,0)*INDIRECT($P$1),VLOOKUP($P214, INDIRECT($Q$2),W$6,0)),IF($E214="E",0,3))</f>
        <v>98136</v>
      </c>
      <c r="X214" s="186" cm="1">
        <f t="array" aca="1" ref="X214" ca="1">ROUND(IF($Q214="Y",VLOOKUP($P214, INDIRECT($Q$2),X$6,0)*INDIRECT($P$1),VLOOKUP($P214, INDIRECT($Q$2),X$6,0)),IF($E214="E",0,3))</f>
        <v>102066</v>
      </c>
      <c r="Y214" s="186" cm="1">
        <f t="array" aca="1" ref="Y214" ca="1">ROUND(IF($Q214="Y",VLOOKUP($P214, INDIRECT($Q$2),Y$6,0)*INDIRECT($P$1),VLOOKUP($P214, INDIRECT($Q$2),Y$6,0)),IF($E214="E",0,3))</f>
        <v>0</v>
      </c>
      <c r="Z214" s="186" cm="1">
        <f t="array" aca="1" ref="Z214" ca="1">ROUND(IF($Q214="Y",VLOOKUP($P214, INDIRECT($Q$2),Z$6,0)*INDIRECT($P$1),VLOOKUP($P214, INDIRECT($Q$2),Z$6,0)),IF($E214="E",0,3))</f>
        <v>0</v>
      </c>
      <c r="AA214" s="186"/>
      <c r="AB214" s="282" t="str">
        <f t="shared" ref="AB214:AB219" si="44">A214</f>
        <v>10633C</v>
      </c>
      <c r="AC214" s="130" t="str">
        <f t="shared" ref="AC214:AC219" si="45">F214</f>
        <v>Training Development Supervisor</v>
      </c>
      <c r="AD214" s="284" t="str">
        <f t="shared" ref="AD214:AD219" si="46">C214</f>
        <v>084</v>
      </c>
      <c r="AE214" s="282">
        <f t="shared" ca="1" si="38"/>
        <v>41.939</v>
      </c>
      <c r="AF214" s="282">
        <f t="shared" ca="1" si="38"/>
        <v>43.619</v>
      </c>
      <c r="AG214" s="282">
        <f t="shared" ca="1" si="38"/>
        <v>45.364999999999995</v>
      </c>
      <c r="AH214" s="282">
        <f t="shared" ca="1" si="38"/>
        <v>47.180999999999997</v>
      </c>
      <c r="AI214" s="282">
        <f t="shared" ca="1" si="38"/>
        <v>49.070999999999998</v>
      </c>
      <c r="AJ214" s="282" t="str">
        <f t="shared" ca="1" si="38"/>
        <v/>
      </c>
      <c r="AK214" s="282" t="str">
        <f t="shared" ca="1" si="38"/>
        <v/>
      </c>
    </row>
    <row r="215" spans="1:37" x14ac:dyDescent="0.3">
      <c r="A215" s="75" t="s">
        <v>231</v>
      </c>
      <c r="B215" s="75">
        <v>12</v>
      </c>
      <c r="C215" s="70" t="s">
        <v>32</v>
      </c>
      <c r="D215" s="75">
        <v>573</v>
      </c>
      <c r="E215" s="75" t="s">
        <v>17</v>
      </c>
      <c r="F215" s="73" t="s">
        <v>849</v>
      </c>
      <c r="G215" s="74">
        <f t="shared" ca="1" si="36"/>
        <v>118343</v>
      </c>
      <c r="H215" s="74">
        <f t="shared" ca="1" si="36"/>
        <v>123076</v>
      </c>
      <c r="I215" s="74">
        <f t="shared" ca="1" si="36"/>
        <v>127998</v>
      </c>
      <c r="J215" s="74">
        <f t="shared" ca="1" si="36"/>
        <v>133118</v>
      </c>
      <c r="K215" s="74">
        <f t="shared" ca="1" si="36"/>
        <v>138442</v>
      </c>
      <c r="L215" s="74">
        <f t="shared" ca="1" si="36"/>
        <v>0</v>
      </c>
      <c r="M215" s="74">
        <f t="shared" ca="1" si="36"/>
        <v>0</v>
      </c>
      <c r="N215" s="72"/>
      <c r="P215" s="187" t="str">
        <f t="shared" si="41"/>
        <v>10335C</v>
      </c>
      <c r="Q215" s="191" t="s">
        <v>600</v>
      </c>
      <c r="R215" s="188" t="str">
        <f t="shared" si="42"/>
        <v>Transportation Planning Supervisor</v>
      </c>
      <c r="S215" s="189" t="str">
        <f t="shared" si="43"/>
        <v>105</v>
      </c>
      <c r="T215" s="186" cm="1">
        <f t="array" aca="1" ref="T215" ca="1">ROUND(IF($Q215="Y",VLOOKUP($P215, INDIRECT($Q$2),T$6,0)*INDIRECT($P$1),VLOOKUP($P215, INDIRECT($Q$2),T$6,0)),IF($E215="E",0,3))</f>
        <v>118343</v>
      </c>
      <c r="U215" s="186" cm="1">
        <f t="array" aca="1" ref="U215" ca="1">ROUND(IF($Q215="Y",VLOOKUP($P215, INDIRECT($Q$2),U$6,0)*INDIRECT($P$1),VLOOKUP($P215, INDIRECT($Q$2),U$6,0)),IF($E215="E",0,3))</f>
        <v>123076</v>
      </c>
      <c r="V215" s="186" cm="1">
        <f t="array" aca="1" ref="V215" ca="1">ROUND(IF($Q215="Y",VLOOKUP($P215, INDIRECT($Q$2),V$6,0)*INDIRECT($P$1),VLOOKUP($P215, INDIRECT($Q$2),V$6,0)),IF($E215="E",0,3))</f>
        <v>127998</v>
      </c>
      <c r="W215" s="186" cm="1">
        <f t="array" aca="1" ref="W215" ca="1">ROUND(IF($Q215="Y",VLOOKUP($P215, INDIRECT($Q$2),W$6,0)*INDIRECT($P$1),VLOOKUP($P215, INDIRECT($Q$2),W$6,0)),IF($E215="E",0,3))</f>
        <v>133118</v>
      </c>
      <c r="X215" s="186" cm="1">
        <f t="array" aca="1" ref="X215" ca="1">ROUND(IF($Q215="Y",VLOOKUP($P215, INDIRECT($Q$2),X$6,0)*INDIRECT($P$1),VLOOKUP($P215, INDIRECT($Q$2),X$6,0)),IF($E215="E",0,3))</f>
        <v>138442</v>
      </c>
      <c r="Y215" s="186" cm="1">
        <f t="array" aca="1" ref="Y215" ca="1">ROUND(IF($Q215="Y",VLOOKUP($P215, INDIRECT($Q$2),Y$6,0)*INDIRECT($P$1),VLOOKUP($P215, INDIRECT($Q$2),Y$6,0)),IF($E215="E",0,3))</f>
        <v>0</v>
      </c>
      <c r="Z215" s="186" cm="1">
        <f t="array" aca="1" ref="Z215" ca="1">ROUND(IF($Q215="Y",VLOOKUP($P215, INDIRECT($Q$2),Z$6,0)*INDIRECT($P$1),VLOOKUP($P215, INDIRECT($Q$2),Z$6,0)),IF($E215="E",0,3))</f>
        <v>0</v>
      </c>
      <c r="AA215" s="186"/>
      <c r="AB215" s="282" t="str">
        <f t="shared" si="44"/>
        <v>10335C</v>
      </c>
      <c r="AC215" s="130" t="str">
        <f t="shared" si="45"/>
        <v>Transportation Planning Supervisor</v>
      </c>
      <c r="AD215" s="284" t="str">
        <f t="shared" si="46"/>
        <v>105</v>
      </c>
      <c r="AE215" s="282">
        <f t="shared" ca="1" si="38"/>
        <v>56.896000000000001</v>
      </c>
      <c r="AF215" s="282">
        <f t="shared" ca="1" si="38"/>
        <v>59.171999999999997</v>
      </c>
      <c r="AG215" s="282">
        <f t="shared" ca="1" si="38"/>
        <v>61.537999999999997</v>
      </c>
      <c r="AH215" s="282">
        <f t="shared" ca="1" si="38"/>
        <v>64</v>
      </c>
      <c r="AI215" s="282">
        <f t="shared" ca="1" si="38"/>
        <v>66.559000000000012</v>
      </c>
      <c r="AJ215" s="282" t="str">
        <f t="shared" ca="1" si="38"/>
        <v/>
      </c>
      <c r="AK215" s="282" t="str">
        <f t="shared" ca="1" si="38"/>
        <v/>
      </c>
    </row>
    <row r="216" spans="1:37" x14ac:dyDescent="0.3">
      <c r="A216" s="75" t="s">
        <v>237</v>
      </c>
      <c r="B216" s="75">
        <v>5</v>
      </c>
      <c r="C216" s="70" t="s">
        <v>236</v>
      </c>
      <c r="D216" s="75">
        <v>140</v>
      </c>
      <c r="E216" s="75" t="s">
        <v>21</v>
      </c>
      <c r="F216" s="73" t="s">
        <v>238</v>
      </c>
      <c r="G216" s="74">
        <f t="shared" ca="1" si="36"/>
        <v>31.617000000000001</v>
      </c>
      <c r="H216" s="74">
        <f t="shared" ca="1" si="36"/>
        <v>0</v>
      </c>
      <c r="I216" s="74">
        <f t="shared" ca="1" si="36"/>
        <v>0</v>
      </c>
      <c r="J216" s="74">
        <f t="shared" ca="1" si="36"/>
        <v>0</v>
      </c>
      <c r="K216" s="74">
        <f t="shared" ca="1" si="36"/>
        <v>0</v>
      </c>
      <c r="L216" s="74">
        <f t="shared" ca="1" si="36"/>
        <v>0</v>
      </c>
      <c r="M216" s="74">
        <f t="shared" ca="1" si="36"/>
        <v>0</v>
      </c>
      <c r="N216" s="72"/>
      <c r="P216" s="187" t="str">
        <f t="shared" si="41"/>
        <v>52923C</v>
      </c>
      <c r="Q216" s="191" t="s">
        <v>600</v>
      </c>
      <c r="R216" s="188" t="str">
        <f t="shared" si="42"/>
        <v>Truck Operator</v>
      </c>
      <c r="S216" s="189" t="str">
        <f t="shared" si="43"/>
        <v>107</v>
      </c>
      <c r="T216" s="186" cm="1">
        <f t="array" aca="1" ref="T216" ca="1">ROUND(IF($Q216="Y",VLOOKUP($P216, INDIRECT($Q$2),T$6,0)*INDIRECT($P$1),VLOOKUP($P216, INDIRECT($Q$2),T$6,0)),IF($E216="E",0,3))</f>
        <v>31.617000000000001</v>
      </c>
      <c r="U216" s="186" cm="1">
        <f t="array" aca="1" ref="U216" ca="1">ROUND(IF($Q216="Y",VLOOKUP($P216, INDIRECT($Q$2),U$6,0)*INDIRECT($P$1),VLOOKUP($P216, INDIRECT($Q$2),U$6,0)),IF($E216="E",0,3))</f>
        <v>0</v>
      </c>
      <c r="V216" s="186" cm="1">
        <f t="array" aca="1" ref="V216" ca="1">ROUND(IF($Q216="Y",VLOOKUP($P216, INDIRECT($Q$2),V$6,0)*INDIRECT($P$1),VLOOKUP($P216, INDIRECT($Q$2),V$6,0)),IF($E216="E",0,3))</f>
        <v>0</v>
      </c>
      <c r="W216" s="186" cm="1">
        <f t="array" aca="1" ref="W216" ca="1">ROUND(IF($Q216="Y",VLOOKUP($P216, INDIRECT($Q$2),W$6,0)*INDIRECT($P$1),VLOOKUP($P216, INDIRECT($Q$2),W$6,0)),IF($E216="E",0,3))</f>
        <v>0</v>
      </c>
      <c r="X216" s="186" cm="1">
        <f t="array" aca="1" ref="X216" ca="1">ROUND(IF($Q216="Y",VLOOKUP($P216, INDIRECT($Q$2),X$6,0)*INDIRECT($P$1),VLOOKUP($P216, INDIRECT($Q$2),X$6,0)),IF($E216="E",0,3))</f>
        <v>0</v>
      </c>
      <c r="Y216" s="186" cm="1">
        <f t="array" aca="1" ref="Y216" ca="1">ROUND(IF($Q216="Y",VLOOKUP($P216, INDIRECT($Q$2),Y$6,0)*INDIRECT($P$1),VLOOKUP($P216, INDIRECT($Q$2),Y$6,0)),IF($E216="E",0,3))</f>
        <v>0</v>
      </c>
      <c r="Z216" s="186" cm="1">
        <f t="array" aca="1" ref="Z216" ca="1">ROUND(IF($Q216="Y",VLOOKUP($P216, INDIRECT($Q$2),Z$6,0)*INDIRECT($P$1),VLOOKUP($P216, INDIRECT($Q$2),Z$6,0)),IF($E216="E",0,3))</f>
        <v>0</v>
      </c>
      <c r="AA216" s="186"/>
      <c r="AB216" s="282" t="str">
        <f t="shared" si="44"/>
        <v>52923C</v>
      </c>
      <c r="AC216" s="130" t="str">
        <f t="shared" si="45"/>
        <v>Truck Operator</v>
      </c>
      <c r="AD216" s="284" t="str">
        <f t="shared" si="46"/>
        <v>107</v>
      </c>
      <c r="AE216" s="282">
        <f t="shared" ca="1" si="38"/>
        <v>31.617000000000001</v>
      </c>
      <c r="AF216" s="282" t="str">
        <f t="shared" ca="1" si="38"/>
        <v/>
      </c>
      <c r="AG216" s="282" t="str">
        <f t="shared" ca="1" si="38"/>
        <v/>
      </c>
      <c r="AH216" s="282" t="str">
        <f t="shared" ca="1" si="38"/>
        <v/>
      </c>
      <c r="AI216" s="282" t="str">
        <f t="shared" ca="1" si="38"/>
        <v/>
      </c>
      <c r="AJ216" s="282" t="str">
        <f t="shared" ca="1" si="38"/>
        <v/>
      </c>
      <c r="AK216" s="282" t="str">
        <f t="shared" ca="1" si="38"/>
        <v/>
      </c>
    </row>
    <row r="217" spans="1:37" x14ac:dyDescent="0.3">
      <c r="A217" s="75" t="s">
        <v>568</v>
      </c>
      <c r="B217" s="75">
        <v>10</v>
      </c>
      <c r="C217" s="70" t="s">
        <v>38</v>
      </c>
      <c r="D217" s="75">
        <v>458</v>
      </c>
      <c r="E217" s="75" t="s">
        <v>17</v>
      </c>
      <c r="F217" s="73" t="s">
        <v>569</v>
      </c>
      <c r="G217" s="74">
        <f t="shared" ca="1" si="36"/>
        <v>82333</v>
      </c>
      <c r="H217" s="74">
        <f t="shared" ca="1" si="36"/>
        <v>86471</v>
      </c>
      <c r="I217" s="74">
        <f t="shared" ca="1" si="36"/>
        <v>91144</v>
      </c>
      <c r="J217" s="74">
        <f t="shared" ca="1" si="36"/>
        <v>98756</v>
      </c>
      <c r="K217" s="74">
        <f t="shared" ca="1" si="36"/>
        <v>101524</v>
      </c>
      <c r="L217" s="74">
        <f t="shared" ca="1" si="36"/>
        <v>106841</v>
      </c>
      <c r="M217" s="74">
        <f t="shared" ca="1" si="36"/>
        <v>112968</v>
      </c>
      <c r="N217" s="72"/>
      <c r="P217" s="187" t="str">
        <f t="shared" si="41"/>
        <v>59401C</v>
      </c>
      <c r="Q217" s="191" t="s">
        <v>600</v>
      </c>
      <c r="R217" s="188" t="str">
        <f t="shared" si="42"/>
        <v>Violence Prevention Interagency Coordinator</v>
      </c>
      <c r="S217" s="189" t="str">
        <f t="shared" si="43"/>
        <v>65</v>
      </c>
      <c r="T217" s="186" cm="1">
        <f t="array" aca="1" ref="T217" ca="1">ROUND(IF($Q217="Y",VLOOKUP($P217, INDIRECT($Q$2),T$6,0)*INDIRECT($P$1),VLOOKUP($P217, INDIRECT($Q$2),T$6,0)),IF($E217="E",0,3))</f>
        <v>82333</v>
      </c>
      <c r="U217" s="186" cm="1">
        <f t="array" aca="1" ref="U217" ca="1">ROUND(IF($Q217="Y",VLOOKUP($P217, INDIRECT($Q$2),U$6,0)*INDIRECT($P$1),VLOOKUP($P217, INDIRECT($Q$2),U$6,0)),IF($E217="E",0,3))</f>
        <v>86471</v>
      </c>
      <c r="V217" s="186" cm="1">
        <f t="array" aca="1" ref="V217" ca="1">ROUND(IF($Q217="Y",VLOOKUP($P217, INDIRECT($Q$2),V$6,0)*INDIRECT($P$1),VLOOKUP($P217, INDIRECT($Q$2),V$6,0)),IF($E217="E",0,3))</f>
        <v>91144</v>
      </c>
      <c r="W217" s="186" cm="1">
        <f t="array" aca="1" ref="W217" ca="1">ROUND(IF($Q217="Y",VLOOKUP($P217, INDIRECT($Q$2),W$6,0)*INDIRECT($P$1),VLOOKUP($P217, INDIRECT($Q$2),W$6,0)),IF($E217="E",0,3))</f>
        <v>98756</v>
      </c>
      <c r="X217" s="186" cm="1">
        <f t="array" aca="1" ref="X217" ca="1">ROUND(IF($Q217="Y",VLOOKUP($P217, INDIRECT($Q$2),X$6,0)*INDIRECT($P$1),VLOOKUP($P217, INDIRECT($Q$2),X$6,0)),IF($E217="E",0,3))</f>
        <v>101524</v>
      </c>
      <c r="Y217" s="186" cm="1">
        <f t="array" aca="1" ref="Y217" ca="1">ROUND(IF($Q217="Y",VLOOKUP($P217, INDIRECT($Q$2),Y$6,0)*INDIRECT($P$1),VLOOKUP($P217, INDIRECT($Q$2),Y$6,0)),IF($E217="E",0,3))</f>
        <v>106841</v>
      </c>
      <c r="Z217" s="186" cm="1">
        <f t="array" aca="1" ref="Z217" ca="1">ROUND(IF($Q217="Y",VLOOKUP($P217, INDIRECT($Q$2),Z$6,0)*INDIRECT($P$1),VLOOKUP($P217, INDIRECT($Q$2),Z$6,0)),IF($E217="E",0,3))</f>
        <v>112968</v>
      </c>
      <c r="AA217" s="186"/>
      <c r="AB217" s="282" t="str">
        <f t="shared" si="44"/>
        <v>59401C</v>
      </c>
      <c r="AC217" s="130" t="str">
        <f t="shared" si="45"/>
        <v>Violence Prevention Interagency Coordinator</v>
      </c>
      <c r="AD217" s="284" t="str">
        <f t="shared" si="46"/>
        <v>65</v>
      </c>
      <c r="AE217" s="282">
        <f t="shared" ca="1" si="38"/>
        <v>39.583999999999996</v>
      </c>
      <c r="AF217" s="282">
        <f t="shared" ca="1" si="38"/>
        <v>41.573</v>
      </c>
      <c r="AG217" s="282">
        <f t="shared" ca="1" si="38"/>
        <v>43.82</v>
      </c>
      <c r="AH217" s="282">
        <f t="shared" ca="1" si="38"/>
        <v>47.478999999999999</v>
      </c>
      <c r="AI217" s="282">
        <f t="shared" ca="1" si="38"/>
        <v>48.809999999999995</v>
      </c>
      <c r="AJ217" s="282">
        <f t="shared" ca="1" si="38"/>
        <v>51.366</v>
      </c>
      <c r="AK217" s="282">
        <f t="shared" ca="1" si="38"/>
        <v>54.311999999999998</v>
      </c>
    </row>
    <row r="218" spans="1:37" x14ac:dyDescent="0.3">
      <c r="A218" s="75" t="s">
        <v>239</v>
      </c>
      <c r="B218" s="75">
        <v>11</v>
      </c>
      <c r="C218" s="70" t="s">
        <v>65</v>
      </c>
      <c r="D218" s="75">
        <v>518</v>
      </c>
      <c r="E218" s="75" t="s">
        <v>17</v>
      </c>
      <c r="F218" s="73" t="s">
        <v>453</v>
      </c>
      <c r="G218" s="74">
        <f t="shared" ca="1" si="36"/>
        <v>95950</v>
      </c>
      <c r="H218" s="74">
        <f t="shared" ca="1" si="36"/>
        <v>101002</v>
      </c>
      <c r="I218" s="74">
        <f t="shared" ca="1" si="36"/>
        <v>106315</v>
      </c>
      <c r="J218" s="74">
        <f t="shared" ca="1" si="36"/>
        <v>113545</v>
      </c>
      <c r="K218" s="74">
        <f t="shared" ca="1" si="36"/>
        <v>116726</v>
      </c>
      <c r="L218" s="74">
        <f t="shared" ca="1" si="36"/>
        <v>119996</v>
      </c>
      <c r="M218" s="74">
        <f t="shared" ca="1" si="36"/>
        <v>123415</v>
      </c>
      <c r="N218" s="72"/>
      <c r="P218" s="187" t="str">
        <f t="shared" si="41"/>
        <v>10857C</v>
      </c>
      <c r="Q218" s="191" t="s">
        <v>600</v>
      </c>
      <c r="R218" s="188" t="str">
        <f t="shared" si="42"/>
        <v>Water Business Enterprise System Manager</v>
      </c>
      <c r="S218" s="189" t="str">
        <f t="shared" si="43"/>
        <v>41C</v>
      </c>
      <c r="T218" s="186" cm="1">
        <f t="array" aca="1" ref="T218" ca="1">ROUND(IF($Q218="Y",VLOOKUP($P218, INDIRECT($Q$2),T$6,0)*INDIRECT($P$1),VLOOKUP($P218, INDIRECT($Q$2),T$6,0)),IF($E218="E",0,3))</f>
        <v>95950</v>
      </c>
      <c r="U218" s="186" cm="1">
        <f t="array" aca="1" ref="U218" ca="1">ROUND(IF($Q218="Y",VLOOKUP($P218, INDIRECT($Q$2),U$6,0)*INDIRECT($P$1),VLOOKUP($P218, INDIRECT($Q$2),U$6,0)),IF($E218="E",0,3))</f>
        <v>101002</v>
      </c>
      <c r="V218" s="186" cm="1">
        <f t="array" aca="1" ref="V218" ca="1">ROUND(IF($Q218="Y",VLOOKUP($P218, INDIRECT($Q$2),V$6,0)*INDIRECT($P$1),VLOOKUP($P218, INDIRECT($Q$2),V$6,0)),IF($E218="E",0,3))</f>
        <v>106315</v>
      </c>
      <c r="W218" s="186" cm="1">
        <f t="array" aca="1" ref="W218" ca="1">ROUND(IF($Q218="Y",VLOOKUP($P218, INDIRECT($Q$2),W$6,0)*INDIRECT($P$1),VLOOKUP($P218, INDIRECT($Q$2),W$6,0)),IF($E218="E",0,3))</f>
        <v>113545</v>
      </c>
      <c r="X218" s="186" cm="1">
        <f t="array" aca="1" ref="X218" ca="1">ROUND(IF($Q218="Y",VLOOKUP($P218, INDIRECT($Q$2),X$6,0)*INDIRECT($P$1),VLOOKUP($P218, INDIRECT($Q$2),X$6,0)),IF($E218="E",0,3))</f>
        <v>116726</v>
      </c>
      <c r="Y218" s="186" cm="1">
        <f t="array" aca="1" ref="Y218" ca="1">ROUND(IF($Q218="Y",VLOOKUP($P218, INDIRECT($Q$2),Y$6,0)*INDIRECT($P$1),VLOOKUP($P218, INDIRECT($Q$2),Y$6,0)),IF($E218="E",0,3))</f>
        <v>119996</v>
      </c>
      <c r="Z218" s="186" cm="1">
        <f t="array" aca="1" ref="Z218" ca="1">ROUND(IF($Q218="Y",VLOOKUP($P218, INDIRECT($Q$2),Z$6,0)*INDIRECT($P$1),VLOOKUP($P218, INDIRECT($Q$2),Z$6,0)),IF($E218="E",0,3))</f>
        <v>123415</v>
      </c>
      <c r="AA218" s="186"/>
      <c r="AB218" s="282" t="str">
        <f t="shared" si="44"/>
        <v>10857C</v>
      </c>
      <c r="AC218" s="130" t="str">
        <f t="shared" si="45"/>
        <v>Water Business Enterprise System Manager</v>
      </c>
      <c r="AD218" s="284" t="str">
        <f t="shared" si="46"/>
        <v>41C</v>
      </c>
      <c r="AE218" s="282">
        <f t="shared" ca="1" si="38"/>
        <v>46.129999999999995</v>
      </c>
      <c r="AF218" s="282">
        <f t="shared" ca="1" si="38"/>
        <v>48.558999999999997</v>
      </c>
      <c r="AG218" s="282">
        <f t="shared" ca="1" si="38"/>
        <v>51.113</v>
      </c>
      <c r="AH218" s="282">
        <f t="shared" ca="1" si="38"/>
        <v>54.588999999999999</v>
      </c>
      <c r="AI218" s="282">
        <f t="shared" ca="1" si="38"/>
        <v>56.119</v>
      </c>
      <c r="AJ218" s="282">
        <f t="shared" ca="1" si="38"/>
        <v>57.690999999999995</v>
      </c>
      <c r="AK218" s="282">
        <f t="shared" ca="1" si="38"/>
        <v>59.335000000000001</v>
      </c>
    </row>
    <row r="219" spans="1:37" x14ac:dyDescent="0.3">
      <c r="A219" s="75" t="s">
        <v>138</v>
      </c>
      <c r="B219" s="75">
        <v>12</v>
      </c>
      <c r="C219" s="70" t="s">
        <v>574</v>
      </c>
      <c r="D219" s="75">
        <v>545</v>
      </c>
      <c r="E219" s="75" t="s">
        <v>17</v>
      </c>
      <c r="F219" s="73" t="s">
        <v>872</v>
      </c>
      <c r="G219" s="74">
        <f t="shared" ca="1" si="36"/>
        <v>114665</v>
      </c>
      <c r="H219" s="74">
        <f t="shared" ca="1" si="36"/>
        <v>119256</v>
      </c>
      <c r="I219" s="74">
        <f t="shared" ca="1" si="36"/>
        <v>124030</v>
      </c>
      <c r="J219" s="74">
        <f t="shared" ca="1" si="36"/>
        <v>128996</v>
      </c>
      <c r="K219" s="74">
        <f t="shared" ca="1" si="36"/>
        <v>134163</v>
      </c>
      <c r="L219" s="74">
        <f t="shared" ca="1" si="36"/>
        <v>0</v>
      </c>
      <c r="M219" s="74">
        <f t="shared" ca="1" si="36"/>
        <v>0</v>
      </c>
      <c r="N219" s="72"/>
      <c r="P219" s="187" t="str">
        <f t="shared" si="41"/>
        <v>06835C</v>
      </c>
      <c r="Q219" s="191" t="s">
        <v>600</v>
      </c>
      <c r="R219" s="188" t="str">
        <f t="shared" si="42"/>
        <v>Workforce Development Manager</v>
      </c>
      <c r="S219" s="189" t="str">
        <f t="shared" si="43"/>
        <v>044</v>
      </c>
      <c r="T219" s="186" cm="1">
        <f t="array" aca="1" ref="T219" ca="1">ROUND(IF($Q219="Y",VLOOKUP($P219, INDIRECT($Q$2),T$6,0)*INDIRECT($P$1),VLOOKUP($P219, INDIRECT($Q$2),T$6,0)),IF($E219="E",0,3))</f>
        <v>114665</v>
      </c>
      <c r="U219" s="186" cm="1">
        <f t="array" aca="1" ref="U219" ca="1">ROUND(IF($Q219="Y",VLOOKUP($P219, INDIRECT($Q$2),U$6,0)*INDIRECT($P$1),VLOOKUP($P219, INDIRECT($Q$2),U$6,0)),IF($E219="E",0,3))</f>
        <v>119256</v>
      </c>
      <c r="V219" s="186" cm="1">
        <f t="array" aca="1" ref="V219" ca="1">ROUND(IF($Q219="Y",VLOOKUP($P219, INDIRECT($Q$2),V$6,0)*INDIRECT($P$1),VLOOKUP($P219, INDIRECT($Q$2),V$6,0)),IF($E219="E",0,3))</f>
        <v>124030</v>
      </c>
      <c r="W219" s="186" cm="1">
        <f t="array" aca="1" ref="W219" ca="1">ROUND(IF($Q219="Y",VLOOKUP($P219, INDIRECT($Q$2),W$6,0)*INDIRECT($P$1),VLOOKUP($P219, INDIRECT($Q$2),W$6,0)),IF($E219="E",0,3))</f>
        <v>128996</v>
      </c>
      <c r="X219" s="186" cm="1">
        <f t="array" aca="1" ref="X219" ca="1">ROUND(IF($Q219="Y",VLOOKUP($P219, INDIRECT($Q$2),X$6,0)*INDIRECT($P$1),VLOOKUP($P219, INDIRECT($Q$2),X$6,0)),IF($E219="E",0,3))</f>
        <v>134163</v>
      </c>
      <c r="Y219" s="186" cm="1">
        <f t="array" aca="1" ref="Y219" ca="1">ROUND(IF($Q219="Y",VLOOKUP($P219, INDIRECT($Q$2),Y$6,0)*INDIRECT($P$1),VLOOKUP($P219, INDIRECT($Q$2),Y$6,0)),IF($E219="E",0,3))</f>
        <v>0</v>
      </c>
      <c r="Z219" s="186" cm="1">
        <f t="array" aca="1" ref="Z219" ca="1">ROUND(IF($Q219="Y",VLOOKUP($P219, INDIRECT($Q$2),Z$6,0)*INDIRECT($P$1),VLOOKUP($P219, INDIRECT($Q$2),Z$6,0)),IF($E219="E",0,3))</f>
        <v>0</v>
      </c>
      <c r="AA219" s="186"/>
      <c r="AB219" s="282" t="str">
        <f t="shared" si="44"/>
        <v>06835C</v>
      </c>
      <c r="AC219" s="130" t="str">
        <f t="shared" si="45"/>
        <v>Workforce Development Manager</v>
      </c>
      <c r="AD219" s="284" t="str">
        <f t="shared" si="46"/>
        <v>044</v>
      </c>
      <c r="AE219" s="282">
        <f t="shared" ca="1" si="38"/>
        <v>55.128</v>
      </c>
      <c r="AF219" s="282">
        <f t="shared" ca="1" si="38"/>
        <v>57.335000000000001</v>
      </c>
      <c r="AG219" s="282">
        <f t="shared" ca="1" si="38"/>
        <v>59.629999999999995</v>
      </c>
      <c r="AH219" s="282">
        <f t="shared" ca="1" si="38"/>
        <v>62.018000000000001</v>
      </c>
      <c r="AI219" s="282">
        <f t="shared" ca="1" si="38"/>
        <v>64.50200000000001</v>
      </c>
      <c r="AJ219" s="282" t="str">
        <f t="shared" ca="1" si="38"/>
        <v/>
      </c>
      <c r="AK219" s="282" t="str">
        <f t="shared" ca="1" si="38"/>
        <v/>
      </c>
    </row>
    <row r="220" spans="1:37" x14ac:dyDescent="0.3">
      <c r="G220" s="231"/>
      <c r="H220" s="231"/>
      <c r="I220" s="231"/>
      <c r="J220" s="231"/>
      <c r="K220" s="231"/>
      <c r="L220" s="72"/>
      <c r="M220" s="72"/>
      <c r="N220" s="72"/>
      <c r="P220" s="187"/>
      <c r="R220" s="188"/>
      <c r="S220" s="189"/>
      <c r="AA220" s="186"/>
    </row>
    <row r="221" spans="1:37" x14ac:dyDescent="0.3">
      <c r="A221" s="76" t="s">
        <v>754</v>
      </c>
      <c r="B221" s="76"/>
      <c r="D221" s="71"/>
      <c r="E221" s="71"/>
      <c r="F221" s="233"/>
      <c r="G221" s="375"/>
      <c r="H221" s="232"/>
      <c r="I221" s="232"/>
      <c r="J221" s="232"/>
      <c r="K221" s="232"/>
      <c r="L221" s="69"/>
      <c r="M221" s="72"/>
      <c r="N221" s="234"/>
      <c r="P221" s="187"/>
      <c r="R221" s="188"/>
      <c r="S221" s="189"/>
      <c r="AA221" s="186"/>
    </row>
    <row r="222" spans="1:37" x14ac:dyDescent="0.3">
      <c r="A222" s="76" t="s">
        <v>485</v>
      </c>
      <c r="B222" s="76"/>
      <c r="D222" s="71"/>
      <c r="E222" s="71"/>
      <c r="F222" s="224"/>
      <c r="G222" s="374"/>
      <c r="H222" s="242"/>
      <c r="I222" s="242"/>
      <c r="J222" s="242"/>
      <c r="K222" s="242"/>
      <c r="L222" s="234"/>
      <c r="M222" s="234"/>
      <c r="N222" s="234"/>
      <c r="P222" s="188"/>
      <c r="Q222" s="187"/>
      <c r="AA222" s="186"/>
    </row>
    <row r="223" spans="1:37" x14ac:dyDescent="0.3">
      <c r="A223" s="61" t="e">
        <f ca="1">T224</f>
        <v>#N/A</v>
      </c>
      <c r="B223" s="79" t="s">
        <v>240</v>
      </c>
      <c r="D223" s="71"/>
      <c r="E223" s="71"/>
      <c r="F223" s="224"/>
      <c r="G223" s="234"/>
      <c r="H223" s="234"/>
      <c r="I223" s="234"/>
      <c r="J223" s="234"/>
      <c r="K223" s="234"/>
      <c r="L223" s="234"/>
      <c r="M223" s="234"/>
      <c r="N223" s="234"/>
      <c r="P223" s="193"/>
      <c r="Q223" s="289" t="s">
        <v>792</v>
      </c>
      <c r="R223" s="177"/>
      <c r="T223" s="289" t="str">
        <f>Q223</f>
        <v>Longevity - Exempt</v>
      </c>
      <c r="AA223" s="186"/>
      <c r="AB223" s="310" t="str">
        <f>Q223</f>
        <v>Longevity - Exempt</v>
      </c>
      <c r="AE223" s="304" t="str">
        <f>T223</f>
        <v>Longevity - Exempt</v>
      </c>
      <c r="AF223" s="125"/>
      <c r="AG223" s="125"/>
    </row>
    <row r="224" spans="1:37" x14ac:dyDescent="0.3">
      <c r="A224" s="61" t="e">
        <f ca="1">T225</f>
        <v>#N/A</v>
      </c>
      <c r="B224" s="79" t="s">
        <v>241</v>
      </c>
      <c r="C224" s="236"/>
      <c r="D224" s="71"/>
      <c r="E224" s="71"/>
      <c r="F224" s="224"/>
      <c r="G224" s="234"/>
      <c r="H224" s="234"/>
      <c r="I224" s="234"/>
      <c r="J224" s="234"/>
      <c r="K224" s="234"/>
      <c r="L224" s="234"/>
      <c r="M224" s="234"/>
      <c r="N224" s="234"/>
      <c r="P224" s="192" t="s">
        <v>718</v>
      </c>
      <c r="Q224" s="192" t="s">
        <v>600</v>
      </c>
      <c r="R224" s="177"/>
      <c r="T224" s="186" t="e" cm="1">
        <f t="array" aca="1" ref="T224" ca="1">ROUND(IF($Q224="Y",VLOOKUP($P224, INDIRECT($Q$2),T$6,0)*INDIRECT($P$1),VLOOKUP($P224, INDIRECT($Q$2),T$6,0)),IF($E224="E",0,3))</f>
        <v>#N/A</v>
      </c>
      <c r="AA224" s="186"/>
      <c r="AB224" s="286" t="str">
        <f>P224</f>
        <v>Ex10</v>
      </c>
      <c r="AE224" s="282" t="e">
        <f ca="1">AE230</f>
        <v>#N/A</v>
      </c>
    </row>
    <row r="225" spans="1:38" s="72" customFormat="1" x14ac:dyDescent="0.3">
      <c r="A225" s="61" t="e">
        <f ca="1">T226</f>
        <v>#N/A</v>
      </c>
      <c r="B225" s="79" t="s">
        <v>242</v>
      </c>
      <c r="C225" s="236"/>
      <c r="F225" s="224"/>
      <c r="G225" s="234"/>
      <c r="H225" s="234"/>
      <c r="I225" s="234"/>
      <c r="J225" s="234"/>
      <c r="K225" s="234"/>
      <c r="L225" s="234"/>
      <c r="M225" s="234"/>
      <c r="N225" s="234"/>
      <c r="P225" s="192" t="s">
        <v>719</v>
      </c>
      <c r="Q225" s="192" t="s">
        <v>600</v>
      </c>
      <c r="R225" s="177"/>
      <c r="S225" s="186"/>
      <c r="T225" s="186" t="e" cm="1">
        <f t="array" aca="1" ref="T225" ca="1">ROUND(IF($Q225="Y",VLOOKUP($P225, INDIRECT($Q$2),T$6,0)*INDIRECT($P$1),VLOOKUP($P225, INDIRECT($Q$2),T$6,0)),IF($E225="E",0,3))</f>
        <v>#N/A</v>
      </c>
      <c r="U225" s="179"/>
      <c r="V225" s="179"/>
      <c r="W225" s="179"/>
      <c r="X225" s="179"/>
      <c r="Y225" s="179"/>
      <c r="Z225" s="179"/>
      <c r="AA225" s="179"/>
      <c r="AB225" s="286" t="str">
        <f>P225</f>
        <v>Ex15</v>
      </c>
      <c r="AC225" s="285"/>
      <c r="AD225" s="285"/>
      <c r="AE225" s="282" t="e">
        <f t="shared" ref="AE225:AE227" ca="1" si="47">AE231</f>
        <v>#N/A</v>
      </c>
      <c r="AF225" s="285"/>
      <c r="AG225" s="285"/>
      <c r="AH225" s="285"/>
      <c r="AI225" s="285"/>
      <c r="AJ225" s="285"/>
      <c r="AK225" s="285"/>
      <c r="AL225" s="285"/>
    </row>
    <row r="226" spans="1:38" s="72" customFormat="1" x14ac:dyDescent="0.3">
      <c r="A226" s="61" t="e">
        <f ca="1">T227</f>
        <v>#N/A</v>
      </c>
      <c r="B226" s="79" t="s">
        <v>243</v>
      </c>
      <c r="C226" s="236"/>
      <c r="F226" s="224"/>
      <c r="G226" s="234"/>
      <c r="H226" s="234"/>
      <c r="I226" s="234"/>
      <c r="J226" s="234"/>
      <c r="K226" s="234"/>
      <c r="L226" s="234"/>
      <c r="M226" s="234"/>
      <c r="N226" s="234"/>
      <c r="P226" s="192" t="s">
        <v>720</v>
      </c>
      <c r="Q226" s="192" t="s">
        <v>600</v>
      </c>
      <c r="R226" s="177"/>
      <c r="S226" s="186"/>
      <c r="T226" s="186" t="e" cm="1">
        <f t="array" aca="1" ref="T226" ca="1">ROUND(IF($Q226="Y",VLOOKUP($P226, INDIRECT($Q$2),T$6,0)*INDIRECT($P$1),VLOOKUP($P226, INDIRECT($Q$2),T$6,0)),IF($E226="E",0,3))</f>
        <v>#N/A</v>
      </c>
      <c r="U226" s="179"/>
      <c r="V226" s="179"/>
      <c r="W226" s="179"/>
      <c r="X226" s="179"/>
      <c r="Y226" s="179"/>
      <c r="Z226" s="179"/>
      <c r="AA226" s="179"/>
      <c r="AB226" s="286" t="str">
        <f>P226</f>
        <v>Ex20</v>
      </c>
      <c r="AC226" s="285"/>
      <c r="AD226" s="285"/>
      <c r="AE226" s="282" t="e">
        <f t="shared" ca="1" si="47"/>
        <v>#N/A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57"/>
      <c r="B227" s="57"/>
      <c r="C227" s="236">
        <v>0</v>
      </c>
      <c r="F227" s="224"/>
      <c r="G227" s="69"/>
      <c r="H227" s="69"/>
      <c r="I227" s="69"/>
      <c r="J227" s="69"/>
      <c r="K227" s="69"/>
      <c r="M227" s="234"/>
      <c r="N227" s="234"/>
      <c r="P227" s="192" t="s">
        <v>721</v>
      </c>
      <c r="Q227" s="192" t="s">
        <v>600</v>
      </c>
      <c r="R227" s="177"/>
      <c r="S227" s="186"/>
      <c r="T227" s="186" t="e" cm="1">
        <f t="array" aca="1" ref="T227" ca="1">ROUND(IF($Q227="Y",VLOOKUP($P227, INDIRECT($Q$2),T$6,0)*INDIRECT($P$1),VLOOKUP($P227, INDIRECT($Q$2),T$6,0)),IF($E227="E",0,3))</f>
        <v>#N/A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Ex25</v>
      </c>
      <c r="AC227" s="285"/>
      <c r="AD227" s="285"/>
      <c r="AE227" s="282" t="e">
        <f t="shared" ca="1" si="47"/>
        <v>#N/A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76" t="s">
        <v>244</v>
      </c>
      <c r="B228" s="76"/>
      <c r="C228" s="236"/>
      <c r="F228" s="224"/>
      <c r="G228" s="69"/>
      <c r="H228" s="69"/>
      <c r="I228" s="69"/>
      <c r="J228" s="69"/>
      <c r="K228" s="69"/>
      <c r="M228" s="234"/>
      <c r="N228" s="234"/>
      <c r="P228" s="193"/>
      <c r="Q228" s="192"/>
      <c r="R228" s="177"/>
      <c r="S228" s="186"/>
      <c r="T228" s="175"/>
      <c r="U228" s="175"/>
      <c r="V228" s="175"/>
      <c r="W228" s="175"/>
      <c r="X228" s="175"/>
      <c r="Y228" s="175"/>
      <c r="Z228" s="175"/>
      <c r="AA228" s="175"/>
      <c r="AB228" s="286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95" t="e">
        <f ca="1">T230</f>
        <v>#N/A</v>
      </c>
      <c r="B229" s="79" t="s">
        <v>245</v>
      </c>
      <c r="C229" s="236"/>
      <c r="F229" s="224"/>
      <c r="G229" s="69"/>
      <c r="H229" s="69"/>
      <c r="I229" s="69"/>
      <c r="J229" s="69"/>
      <c r="K229" s="69"/>
      <c r="M229" s="234"/>
      <c r="N229" s="234"/>
      <c r="P229" s="193"/>
      <c r="Q229" s="289" t="s">
        <v>793</v>
      </c>
      <c r="R229" s="177"/>
      <c r="S229" s="186"/>
      <c r="T229" s="289" t="str">
        <f>Q229</f>
        <v>Longevity - NonExempt</v>
      </c>
      <c r="U229" s="175"/>
      <c r="V229" s="175"/>
      <c r="W229" s="175"/>
      <c r="X229" s="175"/>
      <c r="Y229" s="175"/>
      <c r="Z229" s="175"/>
      <c r="AA229" s="175"/>
      <c r="AB229" s="310" t="str">
        <f>Q229</f>
        <v>Longevity - NonExempt</v>
      </c>
      <c r="AC229" s="285"/>
      <c r="AD229" s="285"/>
      <c r="AE229" s="305" t="str">
        <f>T229</f>
        <v>Longevity - NonExempt</v>
      </c>
      <c r="AF229" s="131"/>
      <c r="AG229" s="131"/>
      <c r="AH229" s="285"/>
      <c r="AI229" s="285"/>
      <c r="AJ229" s="285"/>
      <c r="AK229" s="285"/>
      <c r="AL229" s="285"/>
    </row>
    <row r="230" spans="1:38" s="72" customFormat="1" x14ac:dyDescent="0.3">
      <c r="A230" s="95" t="e">
        <f ca="1">T231</f>
        <v>#N/A</v>
      </c>
      <c r="B230" s="79" t="s">
        <v>246</v>
      </c>
      <c r="C230" s="236"/>
      <c r="F230" s="224"/>
      <c r="G230" s="69"/>
      <c r="H230" s="69"/>
      <c r="I230" s="69"/>
      <c r="J230" s="69"/>
      <c r="K230" s="69"/>
      <c r="M230" s="234"/>
      <c r="N230" s="234"/>
      <c r="P230" s="192" t="s">
        <v>722</v>
      </c>
      <c r="Q230" s="192" t="s">
        <v>600</v>
      </c>
      <c r="R230" s="177"/>
      <c r="S230" s="186"/>
      <c r="T230" s="186" t="e" cm="1">
        <f t="array" aca="1" ref="T230" ca="1">ROUND(IF($Q230="Y",VLOOKUP($P230, INDIRECT($Q$2),T$6,0)*INDIRECT($P$1),VLOOKUP($P230, INDIRECT($Q$2),T$6,0)),IF($E230="E",0,3))</f>
        <v>#N/A</v>
      </c>
      <c r="U230" s="175"/>
      <c r="V230" s="175"/>
      <c r="W230" s="175"/>
      <c r="X230" s="175"/>
      <c r="Y230" s="175"/>
      <c r="Z230" s="175"/>
      <c r="AA230" s="175"/>
      <c r="AB230" s="286" t="str">
        <f>P230</f>
        <v>NEx10</v>
      </c>
      <c r="AC230" s="285"/>
      <c r="AD230" s="285"/>
      <c r="AE230" s="282" t="e">
        <f ca="1">ROUNDUP(T230,3)</f>
        <v>#N/A</v>
      </c>
      <c r="AF230" s="285"/>
      <c r="AG230" s="285"/>
      <c r="AH230" s="285"/>
      <c r="AI230" s="285"/>
      <c r="AJ230" s="285"/>
      <c r="AK230" s="285"/>
      <c r="AL230" s="285"/>
    </row>
    <row r="231" spans="1:38" s="72" customFormat="1" x14ac:dyDescent="0.3">
      <c r="A231" s="95" t="e">
        <f ca="1">T232</f>
        <v>#N/A</v>
      </c>
      <c r="B231" s="79" t="s">
        <v>247</v>
      </c>
      <c r="C231" s="236"/>
      <c r="F231" s="224"/>
      <c r="G231" s="69"/>
      <c r="H231" s="69"/>
      <c r="I231" s="69"/>
      <c r="J231" s="69"/>
      <c r="K231" s="69"/>
      <c r="M231" s="234"/>
      <c r="N231" s="234"/>
      <c r="P231" s="192" t="s">
        <v>723</v>
      </c>
      <c r="Q231" s="192" t="s">
        <v>600</v>
      </c>
      <c r="R231" s="177"/>
      <c r="S231" s="186"/>
      <c r="T231" s="186" t="e" cm="1">
        <f t="array" aca="1" ref="T231" ca="1">ROUND(IF($Q231="Y",VLOOKUP($P231, INDIRECT($Q$2),T$6,0)*INDIRECT($P$1),VLOOKUP($P231, INDIRECT($Q$2),T$6,0)),IF($E231="E",0,3))</f>
        <v>#N/A</v>
      </c>
      <c r="U231" s="175"/>
      <c r="V231" s="175"/>
      <c r="W231" s="175"/>
      <c r="X231" s="175"/>
      <c r="Y231" s="175"/>
      <c r="Z231" s="175"/>
      <c r="AA231" s="175"/>
      <c r="AB231" s="286" t="str">
        <f>P231</f>
        <v>NEx15</v>
      </c>
      <c r="AC231" s="285"/>
      <c r="AD231" s="285"/>
      <c r="AE231" s="282" t="e">
        <f t="shared" ref="AE231:AE233" ca="1" si="48">ROUNDUP(T231,3)</f>
        <v>#N/A</v>
      </c>
      <c r="AF231" s="285"/>
      <c r="AG231" s="285"/>
      <c r="AH231" s="285"/>
      <c r="AI231" s="285"/>
      <c r="AJ231" s="285"/>
      <c r="AK231" s="285"/>
      <c r="AL231" s="285"/>
    </row>
    <row r="232" spans="1:38" s="72" customFormat="1" x14ac:dyDescent="0.3">
      <c r="A232" s="95" t="e">
        <f ca="1">T233</f>
        <v>#N/A</v>
      </c>
      <c r="B232" s="79" t="s">
        <v>248</v>
      </c>
      <c r="C232" s="236"/>
      <c r="F232" s="224"/>
      <c r="G232" s="69"/>
      <c r="H232" s="69"/>
      <c r="I232" s="69"/>
      <c r="J232" s="69"/>
      <c r="K232" s="69"/>
      <c r="M232" s="234"/>
      <c r="N232" s="234"/>
      <c r="P232" s="192" t="s">
        <v>724</v>
      </c>
      <c r="Q232" s="192" t="s">
        <v>600</v>
      </c>
      <c r="R232" s="177"/>
      <c r="S232" s="186"/>
      <c r="T232" s="186" t="e" cm="1">
        <f t="array" aca="1" ref="T232" ca="1">ROUND(IF($Q232="Y",VLOOKUP($P232, INDIRECT($Q$2),T$6,0)*INDIRECT($P$1),VLOOKUP($P232, INDIRECT($Q$2),T$6,0)),IF($E232="E",0,3))</f>
        <v>#N/A</v>
      </c>
      <c r="U232" s="175"/>
      <c r="V232" s="175"/>
      <c r="W232" s="175"/>
      <c r="X232" s="175"/>
      <c r="Y232" s="175"/>
      <c r="Z232" s="175"/>
      <c r="AA232" s="175"/>
      <c r="AB232" s="286" t="str">
        <f>P232</f>
        <v>NEx20</v>
      </c>
      <c r="AC232" s="285"/>
      <c r="AD232" s="285"/>
      <c r="AE232" s="282" t="e">
        <f t="shared" ca="1" si="48"/>
        <v>#N/A</v>
      </c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223"/>
      <c r="B233" s="223"/>
      <c r="C233" s="236">
        <v>0.47599999999999998</v>
      </c>
      <c r="F233" s="224"/>
      <c r="G233" s="69"/>
      <c r="H233" s="69"/>
      <c r="I233" s="69"/>
      <c r="J233" s="69"/>
      <c r="K233" s="69"/>
      <c r="L233" s="69"/>
      <c r="P233" s="192" t="s">
        <v>725</v>
      </c>
      <c r="Q233" s="192" t="s">
        <v>600</v>
      </c>
      <c r="R233" s="177"/>
      <c r="S233" s="186"/>
      <c r="T233" s="186" t="e" cm="1">
        <f t="array" aca="1" ref="T233" ca="1">ROUND(IF($Q233="Y",VLOOKUP($P233, INDIRECT($Q$2),T$6,0)*INDIRECT($P$1),VLOOKUP($P233, INDIRECT($Q$2),T$6,0)),IF($E233="E",0,3))</f>
        <v>#N/A</v>
      </c>
      <c r="U233" s="175"/>
      <c r="V233" s="175"/>
      <c r="W233" s="175"/>
      <c r="X233" s="175"/>
      <c r="Y233" s="175"/>
      <c r="Z233" s="175"/>
      <c r="AA233" s="175"/>
      <c r="AB233" s="286" t="str">
        <f>P233</f>
        <v>NEx25</v>
      </c>
      <c r="AC233" s="285"/>
      <c r="AD233" s="285"/>
      <c r="AE233" s="282" t="e">
        <f t="shared" ca="1" si="48"/>
        <v>#N/A</v>
      </c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76" t="s">
        <v>737</v>
      </c>
      <c r="B234" s="76"/>
      <c r="C234" s="69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286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x14ac:dyDescent="0.3">
      <c r="A235" s="81" t="s">
        <v>739</v>
      </c>
      <c r="B235" s="81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</row>
    <row r="236" spans="1:38" s="72" customFormat="1" x14ac:dyDescent="0.3">
      <c r="A236" s="57"/>
      <c r="B236" s="57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 t="s">
        <v>740</v>
      </c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81" t="s">
        <v>741</v>
      </c>
      <c r="B238" s="81"/>
      <c r="C238" s="226"/>
      <c r="F238" s="224"/>
      <c r="G238" s="69"/>
      <c r="H238" s="69"/>
      <c r="I238" s="69"/>
      <c r="J238" s="69"/>
      <c r="K238" s="69"/>
      <c r="L238" s="69"/>
      <c r="P238" s="176"/>
      <c r="Q238" s="175"/>
      <c r="R238" s="177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31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81"/>
      <c r="B239" s="81"/>
      <c r="C239" s="226"/>
      <c r="F239" s="224"/>
      <c r="G239" s="69"/>
      <c r="H239" s="69"/>
      <c r="I239" s="69"/>
      <c r="J239" s="69"/>
      <c r="K239" s="69"/>
      <c r="L239" s="69"/>
      <c r="P239" s="176"/>
      <c r="Q239" s="175"/>
      <c r="R239" s="177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31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81" t="s">
        <v>742</v>
      </c>
      <c r="B240" s="81"/>
      <c r="C240" s="226"/>
      <c r="F240" s="224"/>
      <c r="G240" s="69"/>
      <c r="H240" s="69"/>
      <c r="I240" s="69"/>
      <c r="J240" s="69"/>
      <c r="K240" s="69"/>
      <c r="L240" s="69"/>
      <c r="P240" s="176"/>
      <c r="Q240" s="175"/>
      <c r="R240" s="177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31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81"/>
      <c r="B241" s="81"/>
      <c r="C241" s="226"/>
      <c r="F241" s="224"/>
      <c r="G241" s="69"/>
      <c r="H241" s="69"/>
      <c r="I241" s="69"/>
      <c r="J241" s="69"/>
      <c r="K241" s="69"/>
      <c r="L241" s="69"/>
      <c r="P241" s="176"/>
      <c r="Q241" s="175"/>
      <c r="R241" s="177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31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294" customFormat="1" x14ac:dyDescent="0.3">
      <c r="A242" s="54" t="s">
        <v>738</v>
      </c>
      <c r="B242" s="54"/>
      <c r="F242" s="295"/>
      <c r="G242" s="296"/>
      <c r="H242" s="296"/>
      <c r="I242" s="296"/>
      <c r="J242" s="296"/>
      <c r="K242" s="296"/>
      <c r="L242" s="296"/>
      <c r="M242" s="296"/>
      <c r="N242" s="296"/>
      <c r="P242" s="297"/>
      <c r="Q242" s="291"/>
      <c r="R242" s="298"/>
      <c r="S242" s="291"/>
      <c r="T242" s="291"/>
      <c r="U242" s="291"/>
      <c r="V242" s="291"/>
      <c r="W242" s="291"/>
      <c r="X242" s="291"/>
      <c r="Y242" s="291"/>
      <c r="Z242" s="291"/>
      <c r="AA242" s="291"/>
      <c r="AB242" s="311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299"/>
    </row>
    <row r="243" spans="1:38" s="294" customFormat="1" x14ac:dyDescent="0.3">
      <c r="A243" s="55" t="s">
        <v>503</v>
      </c>
      <c r="B243" s="55"/>
      <c r="F243" s="295"/>
      <c r="G243" s="296"/>
      <c r="H243" s="296"/>
      <c r="I243" s="296"/>
      <c r="J243" s="296"/>
      <c r="K243" s="296"/>
      <c r="L243" s="296"/>
      <c r="M243" s="296"/>
      <c r="N243" s="296"/>
      <c r="P243" s="249"/>
      <c r="Q243" s="291"/>
      <c r="R243" s="249"/>
      <c r="S243" s="300"/>
      <c r="T243" s="292"/>
      <c r="U243" s="291"/>
      <c r="V243" s="291"/>
      <c r="W243" s="291"/>
      <c r="X243" s="291"/>
      <c r="Y243" s="291"/>
      <c r="Z243" s="291"/>
      <c r="AA243" s="291"/>
      <c r="AB243" s="311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299"/>
    </row>
    <row r="244" spans="1:38" s="294" customFormat="1" x14ac:dyDescent="0.3">
      <c r="A244" s="213" t="str">
        <f>TEXT(T244,"$0.000")&amp;" per day when assigned and used."</f>
        <v>$10.176 per day when assigned and used.</v>
      </c>
      <c r="B244" s="213"/>
      <c r="F244" s="295"/>
      <c r="G244" s="296"/>
      <c r="H244" s="296"/>
      <c r="I244" s="296"/>
      <c r="J244" s="296"/>
      <c r="K244" s="296"/>
      <c r="L244" s="296"/>
      <c r="M244" s="296"/>
      <c r="N244" s="296"/>
      <c r="P244" s="249" t="s">
        <v>622</v>
      </c>
      <c r="Q244" s="291" t="s">
        <v>600</v>
      </c>
      <c r="R244" s="249" t="s">
        <v>623</v>
      </c>
      <c r="S244" s="300"/>
      <c r="T244" s="369">
        <v>10.176</v>
      </c>
      <c r="U244" s="297" t="s">
        <v>993</v>
      </c>
      <c r="V244" s="291"/>
      <c r="W244" s="291"/>
      <c r="X244" s="291"/>
      <c r="Y244" s="291"/>
      <c r="Z244" s="291"/>
      <c r="AA244" s="291"/>
      <c r="AB244" s="311" t="str">
        <f>P244</f>
        <v>CNRBIL</v>
      </c>
      <c r="AC244" s="299" t="str">
        <f>R244</f>
        <v>Bi-lingual Premium Pay</v>
      </c>
      <c r="AD244" s="299"/>
      <c r="AE244" s="282">
        <f t="shared" ref="AE244" si="49">ROUND(T244,3)</f>
        <v>10.176</v>
      </c>
      <c r="AF244" s="299"/>
      <c r="AG244" s="299"/>
      <c r="AH244" s="299"/>
      <c r="AI244" s="299"/>
      <c r="AJ244" s="299"/>
      <c r="AK244" s="299"/>
      <c r="AL244" s="299"/>
    </row>
    <row r="245" spans="1:38" x14ac:dyDescent="0.3">
      <c r="A245" s="223"/>
      <c r="B245" s="223"/>
      <c r="D245" s="71"/>
      <c r="E245" s="71"/>
      <c r="F245" s="224"/>
      <c r="G245" s="69"/>
      <c r="H245" s="69"/>
      <c r="I245" s="69"/>
      <c r="J245" s="69"/>
      <c r="K245" s="69"/>
      <c r="L245" s="69"/>
      <c r="M245" s="72"/>
      <c r="N245" s="72"/>
      <c r="P245" s="297"/>
      <c r="Q245" s="291"/>
      <c r="R245" s="298"/>
      <c r="S245" s="291"/>
      <c r="T245" s="291"/>
      <c r="U245" s="179"/>
      <c r="V245" s="179"/>
      <c r="W245" s="179"/>
      <c r="X245" s="179"/>
      <c r="Y245" s="179"/>
      <c r="Z245" s="179"/>
      <c r="AA245" s="179"/>
      <c r="AB245" s="133"/>
    </row>
    <row r="246" spans="1:38" s="69" customFormat="1" x14ac:dyDescent="0.3">
      <c r="A246" s="76" t="s">
        <v>736</v>
      </c>
      <c r="B246" s="76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1" t="s">
        <v>743</v>
      </c>
      <c r="B247" s="81"/>
      <c r="F247" s="224"/>
      <c r="M247" s="72"/>
      <c r="N247" s="72"/>
      <c r="P247" s="179"/>
      <c r="Q247" s="175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63" t="e">
        <f ca="1">"Employees who are scheduled to work a full shift which begins between the 12:00 noon and 1:29 p.m. shall be paid an additional "&amp;TEXT(T248,"$0.000")&amp;" cents per hour"</f>
        <v>#N/A</v>
      </c>
      <c r="B248" s="63"/>
      <c r="F248" s="224"/>
      <c r="M248" s="72"/>
      <c r="N248" s="72"/>
      <c r="P248" s="249" t="s">
        <v>611</v>
      </c>
      <c r="Q248" s="175" t="s">
        <v>600</v>
      </c>
      <c r="R248" s="249" t="s">
        <v>612</v>
      </c>
      <c r="S248" s="250"/>
      <c r="T248" s="186" t="e" cm="1">
        <f t="array" aca="1" ref="T248" ca="1">ROUND(IF($Q248="Y",VLOOKUP($P248, INDIRECT($Q$2),T$6,0)*INDIRECT($P$1),VLOOKUP($P248, INDIRECT($Q$2),T$6,0)),IF($E248="E",0,3))</f>
        <v>#N/A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CNREVE</v>
      </c>
      <c r="AC248" s="299" t="str">
        <f>R248</f>
        <v>TL-Evening Shift Premium-CNR</v>
      </c>
      <c r="AD248" s="299"/>
      <c r="AE248" s="282" t="e">
        <f t="shared" ref="AE248" ca="1" si="50">ROUND(T248,3)</f>
        <v>#N/A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1" t="s">
        <v>255</v>
      </c>
      <c r="B249" s="8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4" t="e">
        <f ca="1">"adjacent to such a shift, the "&amp;(TEXT(T248,"$0.000")&amp;" differential shall also be applied to those overtime hours.")</f>
        <v>#N/A</v>
      </c>
      <c r="B250" s="214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5"/>
      <c r="B251" s="85"/>
      <c r="F251" s="224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  <c r="AC251" s="283"/>
      <c r="AD251" s="283"/>
      <c r="AE251" s="283"/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4" t="e">
        <f ca="1">"Employees who are scheduled to work a full shift which begins between the 1:30 p.m. and 1:59 a.m. shall be paid an additional "&amp;TEXT(T252,"$0.000")&amp;" per hour"</f>
        <v>#N/A</v>
      </c>
      <c r="B252" s="214"/>
      <c r="F252" s="224"/>
      <c r="M252" s="72"/>
      <c r="N252" s="72"/>
      <c r="P252" s="249" t="s">
        <v>613</v>
      </c>
      <c r="Q252" s="175" t="s">
        <v>600</v>
      </c>
      <c r="R252" s="249" t="s">
        <v>614</v>
      </c>
      <c r="S252" s="250"/>
      <c r="T252" s="186" t="e" cm="1">
        <f t="array" aca="1" ref="T252" ca="1">ROUND(IF($Q252="Y",VLOOKUP($P252, INDIRECT($Q$2),T$6,0)*INDIRECT($P$1),VLOOKUP($P252, INDIRECT($Q$2),T$6,0)),IF($E252="E",0,3))</f>
        <v>#N/A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CNRNIT</v>
      </c>
      <c r="AC252" s="299" t="str">
        <f>R252</f>
        <v>TL-Night Shift Premium-CNR</v>
      </c>
      <c r="AD252" s="299"/>
      <c r="AE252" s="282" t="e">
        <f t="shared" ref="AE252" ca="1" si="51">ROUND(T252,3)</f>
        <v>#N/A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5" t="s">
        <v>255</v>
      </c>
      <c r="B253" s="85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x14ac:dyDescent="0.3">
      <c r="A254" s="214" t="e">
        <f ca="1">"adjacent to such a shift, the "&amp;TEXT(T252,"$0.000")&amp;" differential shall also be applied to those overtime hours."</f>
        <v>#N/A</v>
      </c>
      <c r="B254" s="214"/>
      <c r="D254" s="71"/>
      <c r="E254" s="71"/>
      <c r="F254" s="224"/>
      <c r="G254" s="69"/>
      <c r="H254" s="69"/>
      <c r="I254" s="69"/>
      <c r="J254" s="69"/>
      <c r="K254" s="69"/>
      <c r="L254" s="69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</row>
    <row r="255" spans="1:38" x14ac:dyDescent="0.3">
      <c r="A255" s="214"/>
      <c r="B255" s="214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</row>
    <row r="256" spans="1:38" s="69" customFormat="1" x14ac:dyDescent="0.3">
      <c r="A256" s="76" t="s">
        <v>807</v>
      </c>
      <c r="B256" s="57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 t="s">
        <v>744</v>
      </c>
      <c r="B257" s="81"/>
      <c r="C257" s="7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260</v>
      </c>
      <c r="B258" s="8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261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262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/>
      <c r="B261" s="8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76" t="s">
        <v>263</v>
      </c>
      <c r="B262" s="76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64" t="s">
        <v>755</v>
      </c>
      <c r="B263" s="64"/>
      <c r="C263" s="71"/>
      <c r="F263" s="233"/>
      <c r="M263" s="72"/>
      <c r="N263" s="72"/>
      <c r="P263" s="176" t="s">
        <v>263</v>
      </c>
      <c r="Q263" s="175" t="s">
        <v>600</v>
      </c>
      <c r="R263" s="177"/>
      <c r="S263" s="179"/>
      <c r="T263" s="186">
        <v>208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Safety Shoes</v>
      </c>
      <c r="AC263" s="299"/>
      <c r="AD263" s="299"/>
      <c r="AE263" s="285">
        <f>ROUND(T263,0)</f>
        <v>208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265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63" t="str">
        <f>TEXT(T263,"$#,###")&amp;" per 12 months actually worked. "</f>
        <v xml:space="preserve">$208 per 12 months actually worked. </v>
      </c>
      <c r="B265" s="63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23"/>
      <c r="B266" s="223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76" t="s">
        <v>732</v>
      </c>
      <c r="B267" s="76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745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215" t="s">
        <v>733</v>
      </c>
      <c r="B269" s="215"/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5" t="s">
        <v>734</v>
      </c>
      <c r="B270" s="215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735</v>
      </c>
      <c r="B271" s="81"/>
      <c r="C271" s="71"/>
      <c r="F271" s="224"/>
      <c r="M271" s="72"/>
      <c r="N271" s="72"/>
      <c r="P271" s="249" t="s">
        <v>617</v>
      </c>
      <c r="Q271" s="175" t="s">
        <v>600</v>
      </c>
      <c r="R271" s="249" t="s">
        <v>618</v>
      </c>
      <c r="S271" s="250"/>
      <c r="T271" s="369">
        <v>43</v>
      </c>
      <c r="U271" s="386" t="s">
        <v>994</v>
      </c>
      <c r="V271" s="179"/>
      <c r="W271" s="179"/>
      <c r="X271" s="179"/>
      <c r="Y271" s="179"/>
      <c r="Z271" s="179"/>
      <c r="AA271" s="179"/>
      <c r="AB271" s="311" t="str">
        <f t="shared" ref="AB271:AB272" si="52">P271</f>
        <v>CNRCDY</v>
      </c>
      <c r="AC271" s="299" t="str">
        <f t="shared" ref="AC271:AC272" si="53">R271</f>
        <v>TL-On call by the day-CNR</v>
      </c>
      <c r="AD271" s="299"/>
      <c r="AE271" s="282">
        <f t="shared" ref="AE271:AE272" si="54">ROUND(T271,3)</f>
        <v>43</v>
      </c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746</v>
      </c>
      <c r="B272" s="79" t="str">
        <f>"An employee will receive "&amp;TEXT(T271,"$0.000")&amp;" for each weekday the employee is on call.  The employee will receive "&amp;TEXT(T272,"$0.000")&amp;" for each weekend day (Saturday or"</f>
        <v>An employee will receive $43.000 for each weekday the employee is on call.  The employee will receive $53.000 for each weekend day (Saturday or</v>
      </c>
      <c r="C272" s="71"/>
      <c r="F272" s="224"/>
      <c r="M272" s="72"/>
      <c r="N272" s="72"/>
      <c r="P272" s="249" t="s">
        <v>616</v>
      </c>
      <c r="Q272" s="175" t="s">
        <v>600</v>
      </c>
      <c r="R272" s="249" t="s">
        <v>619</v>
      </c>
      <c r="S272" s="250"/>
      <c r="T272" s="369">
        <v>53</v>
      </c>
      <c r="U272" s="386" t="s">
        <v>994</v>
      </c>
      <c r="V272" s="179"/>
      <c r="W272" s="179"/>
      <c r="X272" s="179"/>
      <c r="Y272" s="179"/>
      <c r="Z272" s="179"/>
      <c r="AA272" s="179"/>
      <c r="AB272" s="311" t="str">
        <f t="shared" si="52"/>
        <v>CNRCWE</v>
      </c>
      <c r="AC272" s="299" t="str">
        <f t="shared" si="53"/>
        <v>TL-On call by day Weekend-CNR</v>
      </c>
      <c r="AD272" s="299"/>
      <c r="AE272" s="282">
        <f t="shared" si="54"/>
        <v>53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5" t="s">
        <v>747</v>
      </c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16" t="s">
        <v>748</v>
      </c>
      <c r="B274" s="79" t="s">
        <v>749</v>
      </c>
      <c r="C274" s="71"/>
      <c r="F274" s="224"/>
      <c r="M274" s="72"/>
      <c r="N274" s="72"/>
      <c r="P274" s="249" t="s">
        <v>726</v>
      </c>
      <c r="Q274" s="175" t="s">
        <v>600</v>
      </c>
      <c r="R274" s="249" t="s">
        <v>727</v>
      </c>
      <c r="S274" s="250"/>
      <c r="T274" s="186" t="e" cm="1">
        <f t="array" aca="1" ref="T274" ca="1">ROUND(IF($Q274="Y",VLOOKUP($P274, INDIRECT($Q$2),T$6,0)*INDIRECT($P$1),VLOOKUP($P274, INDIRECT($Q$2),T$6,0)),IF($E274="E",0,3))</f>
        <v>#N/A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CNRLDS</v>
      </c>
      <c r="AC274" s="299" t="str">
        <f>R274</f>
        <v>MOD-Premium Pay</v>
      </c>
      <c r="AD274" s="299"/>
      <c r="AE274" s="282" t="e">
        <f t="shared" ref="AE274" ca="1" si="55">ROUND(T274,3)</f>
        <v>#N/A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57"/>
      <c r="B275" s="79" t="s">
        <v>751</v>
      </c>
      <c r="C275" s="71"/>
      <c r="F275" s="224"/>
      <c r="M275" s="72"/>
      <c r="N275" s="72"/>
      <c r="P275" s="249"/>
      <c r="Q275" s="175"/>
      <c r="R275" s="249"/>
      <c r="S275" s="250"/>
      <c r="T275" s="293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16" t="s">
        <v>750</v>
      </c>
      <c r="B276" s="217" t="s">
        <v>752</v>
      </c>
      <c r="C276" s="71"/>
      <c r="F276" s="224"/>
      <c r="M276" s="72"/>
      <c r="N276" s="72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57"/>
      <c r="B277" s="217" t="s">
        <v>753</v>
      </c>
      <c r="C277" s="71"/>
      <c r="F277" s="224"/>
      <c r="M277" s="72"/>
      <c r="N277" s="72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223"/>
      <c r="B278" s="22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76" t="s">
        <v>268</v>
      </c>
      <c r="B279" s="76"/>
      <c r="C279" s="71"/>
      <c r="F279" s="224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234" customFormat="1" x14ac:dyDescent="0.3">
      <c r="A280" s="63" t="e">
        <f ca="1">"Effective July 1, 2014, Shift Supervisors, 311 Call Center shall be paid fifty-eight cents "&amp;TEXT(T280,"$0.000")&amp;" per hour for all hours worked"</f>
        <v>#N/A</v>
      </c>
      <c r="B280" s="63"/>
      <c r="C280" s="71"/>
      <c r="F280" s="224"/>
      <c r="G280" s="69"/>
      <c r="H280" s="69"/>
      <c r="I280" s="69"/>
      <c r="J280" s="69"/>
      <c r="K280" s="69"/>
      <c r="L280" s="69"/>
      <c r="M280" s="72"/>
      <c r="N280" s="72"/>
      <c r="P280" s="249" t="s">
        <v>620</v>
      </c>
      <c r="Q280" s="175" t="s">
        <v>600</v>
      </c>
      <c r="R280" s="249" t="s">
        <v>621</v>
      </c>
      <c r="S280" s="250"/>
      <c r="T280" s="186" t="e" cm="1">
        <f t="array" aca="1" ref="T280" ca="1">ROUND(IF($Q280="Y",VLOOKUP($P280, INDIRECT($Q$2),T$6,0)*INDIRECT($P$1),VLOOKUP($P280, INDIRECT($Q$2),T$6,0)),IF($E280="E",0,3))</f>
        <v>#N/A</v>
      </c>
      <c r="U280" s="192"/>
      <c r="V280" s="192"/>
      <c r="W280" s="192"/>
      <c r="X280" s="192"/>
      <c r="Y280" s="192"/>
      <c r="Z280" s="192"/>
      <c r="AA280" s="192"/>
      <c r="AB280" s="311" t="str">
        <f>P280</f>
        <v>CNRWKE</v>
      </c>
      <c r="AC280" s="299" t="str">
        <f>R280</f>
        <v>TL-Weekend Shift-CNR</v>
      </c>
      <c r="AD280" s="299"/>
      <c r="AE280" s="282" t="e">
        <f t="shared" ref="AE280" ca="1" si="56">ROUND(T280,3)</f>
        <v>#N/A</v>
      </c>
      <c r="AF280" s="286"/>
      <c r="AG280" s="286"/>
      <c r="AH280" s="286"/>
      <c r="AI280" s="286"/>
      <c r="AJ280" s="286"/>
      <c r="AK280" s="286"/>
      <c r="AL280" s="286"/>
    </row>
    <row r="281" spans="1:38" s="234" customFormat="1" x14ac:dyDescent="0.3">
      <c r="A281" s="81" t="s">
        <v>270</v>
      </c>
      <c r="B281" s="81"/>
      <c r="C281" s="71"/>
      <c r="F281" s="224"/>
      <c r="G281" s="69"/>
      <c r="H281" s="69"/>
      <c r="I281" s="69"/>
      <c r="J281" s="69"/>
      <c r="K281" s="69"/>
      <c r="L281" s="69"/>
      <c r="M281" s="72"/>
      <c r="N281" s="72"/>
      <c r="P281" s="249"/>
      <c r="Q281" s="175"/>
      <c r="R281" s="249"/>
      <c r="S281" s="250"/>
      <c r="T281" s="293"/>
      <c r="U281" s="192"/>
      <c r="V281" s="192"/>
      <c r="W281" s="192"/>
      <c r="X281" s="192"/>
      <c r="Y281" s="192"/>
      <c r="Z281" s="192"/>
      <c r="AA281" s="192"/>
      <c r="AB281" s="134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</row>
    <row r="282" spans="1:38" s="234" customFormat="1" x14ac:dyDescent="0.3">
      <c r="A282" s="81" t="s">
        <v>271</v>
      </c>
      <c r="B282" s="81"/>
      <c r="C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</row>
    <row r="283" spans="1:38" s="234" customFormat="1" x14ac:dyDescent="0.3">
      <c r="A283" s="81" t="s">
        <v>272</v>
      </c>
      <c r="B283" s="81"/>
      <c r="C283" s="71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34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ht="14.4" thickBot="1" x14ac:dyDescent="0.35">
      <c r="A284" s="345"/>
      <c r="B284" s="345"/>
      <c r="C284" s="346"/>
      <c r="D284" s="347"/>
      <c r="E284" s="347"/>
      <c r="F284" s="348"/>
      <c r="G284" s="346"/>
      <c r="H284" s="346"/>
      <c r="I284" s="346"/>
      <c r="J284" s="346"/>
      <c r="K284" s="346"/>
      <c r="L284" s="346"/>
      <c r="M284" s="349"/>
      <c r="N284" s="349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</row>
    <row r="285" spans="1:38" x14ac:dyDescent="0.3">
      <c r="A285" s="222" t="s">
        <v>273</v>
      </c>
      <c r="B285" s="223"/>
      <c r="C285" s="71"/>
      <c r="D285" s="71"/>
      <c r="E285" s="71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</row>
    <row r="286" spans="1:38" x14ac:dyDescent="0.3">
      <c r="A286" s="228" t="s">
        <v>890</v>
      </c>
      <c r="B286" s="223"/>
      <c r="C286" s="71"/>
      <c r="D286" s="71"/>
      <c r="E286" s="71"/>
      <c r="F286" s="224"/>
      <c r="G286" s="69"/>
      <c r="H286" s="69"/>
      <c r="I286" s="69"/>
      <c r="J286" s="69"/>
      <c r="K286" s="69"/>
      <c r="L286" s="69"/>
      <c r="M286" s="72"/>
      <c r="N286" s="72"/>
      <c r="P286" s="176"/>
      <c r="Q286" s="175"/>
      <c r="R286" s="177"/>
      <c r="S286" s="179"/>
      <c r="T286" s="179">
        <v>5</v>
      </c>
      <c r="U286" s="179">
        <f>T286+1</f>
        <v>6</v>
      </c>
      <c r="V286" s="179">
        <f t="shared" ref="V286:Z286" si="57">U286+1</f>
        <v>7</v>
      </c>
      <c r="W286" s="179">
        <f t="shared" si="57"/>
        <v>8</v>
      </c>
      <c r="X286" s="179">
        <f t="shared" si="57"/>
        <v>9</v>
      </c>
      <c r="Y286" s="179">
        <f t="shared" si="57"/>
        <v>10</v>
      </c>
      <c r="Z286" s="179">
        <f t="shared" si="57"/>
        <v>11</v>
      </c>
      <c r="AA286" s="179">
        <v>12</v>
      </c>
    </row>
    <row r="287" spans="1:38" ht="41.4" x14ac:dyDescent="0.3">
      <c r="A287" s="65" t="s">
        <v>6</v>
      </c>
      <c r="B287" s="279"/>
      <c r="C287" s="229" t="s">
        <v>274</v>
      </c>
      <c r="D287" s="279"/>
      <c r="E287" s="65" t="s">
        <v>4</v>
      </c>
      <c r="F287" s="320" t="s">
        <v>7</v>
      </c>
      <c r="G287" s="118" t="s">
        <v>772</v>
      </c>
      <c r="H287" s="118" t="s">
        <v>773</v>
      </c>
      <c r="I287" s="254" t="s">
        <v>12</v>
      </c>
      <c r="J287" s="254" t="s">
        <v>13</v>
      </c>
      <c r="K287" s="254" t="s">
        <v>14</v>
      </c>
      <c r="L287" s="254" t="s">
        <v>15</v>
      </c>
      <c r="M287" s="254" t="s">
        <v>16</v>
      </c>
      <c r="N287" s="255" t="s">
        <v>275</v>
      </c>
      <c r="P287" s="301" t="s">
        <v>6</v>
      </c>
      <c r="Q287" s="198" t="s">
        <v>599</v>
      </c>
      <c r="R287" s="302" t="s">
        <v>7</v>
      </c>
      <c r="S287" s="288" t="s">
        <v>274</v>
      </c>
      <c r="T287" s="272" t="s">
        <v>10</v>
      </c>
      <c r="U287" s="303" t="s">
        <v>11</v>
      </c>
      <c r="V287" s="303" t="s">
        <v>12</v>
      </c>
      <c r="W287" s="303" t="s">
        <v>13</v>
      </c>
      <c r="X287" s="303" t="s">
        <v>14</v>
      </c>
      <c r="Y287" s="303" t="s">
        <v>15</v>
      </c>
      <c r="Z287" s="303" t="s">
        <v>16</v>
      </c>
      <c r="AA287" s="303" t="s">
        <v>275</v>
      </c>
      <c r="AB287" s="312" t="s">
        <v>6</v>
      </c>
      <c r="AC287" s="307" t="s">
        <v>7</v>
      </c>
      <c r="AD287" s="308" t="s">
        <v>274</v>
      </c>
      <c r="AE287" s="126" t="s">
        <v>10</v>
      </c>
      <c r="AF287" s="309" t="s">
        <v>11</v>
      </c>
      <c r="AG287" s="309" t="s">
        <v>12</v>
      </c>
      <c r="AH287" s="309" t="s">
        <v>13</v>
      </c>
      <c r="AI287" s="309" t="s">
        <v>14</v>
      </c>
      <c r="AJ287" s="309" t="s">
        <v>15</v>
      </c>
      <c r="AK287" s="309" t="s">
        <v>16</v>
      </c>
      <c r="AL287" s="309" t="s">
        <v>275</v>
      </c>
    </row>
    <row r="288" spans="1:38" s="234" customFormat="1" x14ac:dyDescent="0.3">
      <c r="A288" s="69" t="s">
        <v>278</v>
      </c>
      <c r="C288" s="223" t="s">
        <v>277</v>
      </c>
      <c r="E288" s="69" t="s">
        <v>276</v>
      </c>
      <c r="F288" s="239" t="s">
        <v>279</v>
      </c>
      <c r="G288" s="240" t="s">
        <v>766</v>
      </c>
      <c r="H288" s="231" t="e">
        <f ca="1">ROUND(U288,3)</f>
        <v>#N/A</v>
      </c>
      <c r="I288" s="69"/>
      <c r="J288" s="69"/>
      <c r="K288" s="69"/>
      <c r="L288" s="69"/>
      <c r="M288" s="69"/>
      <c r="N288" s="72"/>
      <c r="P288" s="176" t="str">
        <f t="shared" ref="P288:P296" si="58">A288</f>
        <v>C08906</v>
      </c>
      <c r="Q288" s="175" t="s">
        <v>600</v>
      </c>
      <c r="R288" s="209" t="str">
        <f t="shared" ref="R288:R296" si="59">F288</f>
        <v>Saeks' Fellow (MN Law Public Interest Residency Program)</v>
      </c>
      <c r="S288" s="192" t="str">
        <f t="shared" ref="S288:S296" si="60">C288</f>
        <v>01J</v>
      </c>
      <c r="T288" s="186"/>
      <c r="U288" s="186" t="e" cm="1">
        <f t="array" aca="1" ref="U288" ca="1">ROUND(IF($Q288="Y",VLOOKUP($P288, INDIRECT($Q$2),U$286,0)*INDIRECT($P$1),VLOOKUP($P288, INDIRECT($Q$2),U$286,0)),IF($E288="E",0,3))</f>
        <v>#N/A</v>
      </c>
      <c r="V288" s="186" t="e" cm="1">
        <f t="array" aca="1" ref="V288" ca="1">ROUND(IF($Q288="Y",VLOOKUP($P288, INDIRECT($Q$2),V$286,0)*INDIRECT($P$1),VLOOKUP($P288, INDIRECT($Q$2),V$286,0)),IF($E288="E",0,3))</f>
        <v>#N/A</v>
      </c>
      <c r="W288" s="186" t="e" cm="1">
        <f t="array" aca="1" ref="W288" ca="1">ROUND(IF($Q288="Y",VLOOKUP($P288, INDIRECT($Q$2),W$286,0)*INDIRECT($P$1),VLOOKUP($P288, INDIRECT($Q$2),W$286,0)),IF($E288="E",0,3))</f>
        <v>#N/A</v>
      </c>
      <c r="X288" s="186" t="e" cm="1">
        <f t="array" aca="1" ref="X288" ca="1">ROUND(IF($Q288="Y",VLOOKUP($P288, INDIRECT($Q$2),X$286,0)*INDIRECT($P$1),VLOOKUP($P288, INDIRECT($Q$2),X$286,0)),IF($E288="E",0,3))</f>
        <v>#N/A</v>
      </c>
      <c r="Y288" s="186" t="e" cm="1">
        <f t="array" aca="1" ref="Y288" ca="1">ROUND(IF($Q288="Y",VLOOKUP($P288, INDIRECT($Q$2),Y$286,0)*INDIRECT($P$1),VLOOKUP($P288, INDIRECT($Q$2),Y$286,0)),IF($E288="E",0,3))</f>
        <v>#N/A</v>
      </c>
      <c r="Z288" s="186" t="e" cm="1">
        <f t="array" aca="1" ref="Z288" ca="1">ROUND(IF($Q288="Y",VLOOKUP($P288, INDIRECT($Q$2),Z$286,0)*INDIRECT($P$1),VLOOKUP($P288, INDIRECT($Q$2),Z$286,0)),IF($E288="E",0,3))</f>
        <v>#N/A</v>
      </c>
      <c r="AA288" s="186" t="e" cm="1">
        <f t="array" aca="1" ref="AA288" ca="1">ROUND(IF($Q288="Y",VLOOKUP($P288, INDIRECT($Q$2),AA$286,0)*INDIRECT($P$1),VLOOKUP($P288, INDIRECT($Q$2),AA$286,0)),IF($E288="E",0,3))</f>
        <v>#N/A</v>
      </c>
      <c r="AB288" s="282" t="str">
        <f t="shared" ref="AB288" si="61">A288</f>
        <v>C08906</v>
      </c>
      <c r="AC288" s="130" t="str">
        <f t="shared" ref="AC288" si="62">F288</f>
        <v>Saeks' Fellow (MN Law Public Interest Residency Program)</v>
      </c>
      <c r="AD288" s="284" t="str">
        <f t="shared" ref="AD288" si="63">C288</f>
        <v>01J</v>
      </c>
      <c r="AE288" s="282" t="str">
        <f>IF(T288=0,"",T288)</f>
        <v/>
      </c>
      <c r="AF288" s="282" t="e">
        <f t="shared" ref="AF288:AL296" ca="1" si="64">IF(U288=0,"",U288)</f>
        <v>#N/A</v>
      </c>
      <c r="AG288" s="282" t="e">
        <f t="shared" ca="1" si="64"/>
        <v>#N/A</v>
      </c>
      <c r="AH288" s="282" t="e">
        <f t="shared" ca="1" si="64"/>
        <v>#N/A</v>
      </c>
      <c r="AI288" s="282" t="e">
        <f t="shared" ca="1" si="64"/>
        <v>#N/A</v>
      </c>
      <c r="AJ288" s="282" t="e">
        <f t="shared" ca="1" si="64"/>
        <v>#N/A</v>
      </c>
      <c r="AK288" s="282" t="e">
        <f t="shared" ca="1" si="64"/>
        <v>#N/A</v>
      </c>
      <c r="AL288" s="282" t="e">
        <f t="shared" ca="1" si="64"/>
        <v>#N/A</v>
      </c>
    </row>
    <row r="289" spans="1:38" s="234" customFormat="1" x14ac:dyDescent="0.3">
      <c r="A289" s="69" t="s">
        <v>282</v>
      </c>
      <c r="C289" s="223" t="s">
        <v>281</v>
      </c>
      <c r="E289" s="69" t="s">
        <v>276</v>
      </c>
      <c r="F289" s="239" t="s">
        <v>283</v>
      </c>
      <c r="G289" s="231" t="e">
        <f ca="1">ROUND(T289,3)</f>
        <v>#N/A</v>
      </c>
      <c r="H289" s="231" t="e">
        <f ca="1">ROUND(U289,3)</f>
        <v>#N/A</v>
      </c>
      <c r="I289" s="231" t="e">
        <f ca="1">ROUND(V289,3)</f>
        <v>#N/A</v>
      </c>
      <c r="J289" s="231"/>
      <c r="K289" s="231"/>
      <c r="L289" s="231"/>
      <c r="M289" s="231"/>
      <c r="N289" s="231"/>
      <c r="P289" s="176" t="str">
        <f t="shared" si="58"/>
        <v>04352C</v>
      </c>
      <c r="Q289" s="201" t="s">
        <v>600</v>
      </c>
      <c r="R289" s="209" t="str">
        <f t="shared" si="59"/>
        <v>Financial Graduate Fellowship</v>
      </c>
      <c r="S289" s="192" t="str">
        <f t="shared" si="60"/>
        <v>01N</v>
      </c>
      <c r="T289" s="186" t="e" cm="1">
        <f t="array" aca="1" ref="T289" ca="1">ROUND(IF($Q289="Y",VLOOKUP($P289, INDIRECT($Q$2),T$6,0)*INDIRECT($P$1),VLOOKUP($P289, INDIRECT($Q$2),T$6,0)),IF($E289="E",0,3))</f>
        <v>#N/A</v>
      </c>
      <c r="U289" s="186" t="e" cm="1">
        <f t="array" aca="1" ref="U289" ca="1">ROUND(IF($Q289="Y",VLOOKUP($P289, INDIRECT($Q$2),U$286,0)*INDIRECT($P$1),VLOOKUP($P289, INDIRECT($Q$2),U$286,0)),IF($E289="E",0,3))</f>
        <v>#N/A</v>
      </c>
      <c r="V289" s="186" t="e" cm="1">
        <f t="array" aca="1" ref="V289" ca="1">ROUND(IF($Q289="Y",VLOOKUP($P289, INDIRECT($Q$2),V$286,0)*INDIRECT($P$1),VLOOKUP($P289, INDIRECT($Q$2),V$286,0)),IF($E289="E",0,3))</f>
        <v>#N/A</v>
      </c>
      <c r="W289" s="186" t="e" cm="1">
        <f t="array" aca="1" ref="W289" ca="1">ROUND(IF($Q289="Y",VLOOKUP($P289, INDIRECT($Q$2),W$286,0)*INDIRECT($P$1),VLOOKUP($P289, INDIRECT($Q$2),W$286,0)),IF($E289="E",0,3))</f>
        <v>#N/A</v>
      </c>
      <c r="X289" s="186" t="e" cm="1">
        <f t="array" aca="1" ref="X289" ca="1">ROUND(IF($Q289="Y",VLOOKUP($P289, INDIRECT($Q$2),X$286,0)*INDIRECT($P$1),VLOOKUP($P289, INDIRECT($Q$2),X$286,0)),IF($E289="E",0,3))</f>
        <v>#N/A</v>
      </c>
      <c r="Y289" s="186" t="e" cm="1">
        <f t="array" aca="1" ref="Y289" ca="1">ROUND(IF($Q289="Y",VLOOKUP($P289, INDIRECT($Q$2),Y$286,0)*INDIRECT($P$1),VLOOKUP($P289, INDIRECT($Q$2),Y$286,0)),IF($E289="E",0,3))</f>
        <v>#N/A</v>
      </c>
      <c r="Z289" s="186" t="e" cm="1">
        <f t="array" aca="1" ref="Z289" ca="1">ROUND(IF($Q289="Y",VLOOKUP($P289, INDIRECT($Q$2),Z$286,0)*INDIRECT($P$1),VLOOKUP($P289, INDIRECT($Q$2),Z$286,0)),IF($E289="E",0,3))</f>
        <v>#N/A</v>
      </c>
      <c r="AA289" s="186" t="e" cm="1">
        <f t="array" aca="1" ref="AA289" ca="1">ROUND(IF($Q289="Y",VLOOKUP($P289, INDIRECT($Q$2),AA$286,0)*INDIRECT($P$1),VLOOKUP($P289, INDIRECT($Q$2),AA$286,0)),IF($E289="E",0,3))</f>
        <v>#N/A</v>
      </c>
      <c r="AB289" s="282" t="str">
        <f>A289</f>
        <v>04352C</v>
      </c>
      <c r="AC289" s="130" t="str">
        <f>F289</f>
        <v>Financial Graduate Fellowship</v>
      </c>
      <c r="AD289" s="284" t="str">
        <f>C289</f>
        <v>01N</v>
      </c>
      <c r="AE289" s="282" t="e">
        <f ca="1">IF(T289=0,"",T289)</f>
        <v>#N/A</v>
      </c>
      <c r="AF289" s="282" t="e">
        <f ca="1">IF(U289=0,"",U289)</f>
        <v>#N/A</v>
      </c>
      <c r="AG289" s="282" t="e">
        <f t="shared" ca="1" si="64"/>
        <v>#N/A</v>
      </c>
      <c r="AH289" s="282" t="e">
        <f t="shared" ca="1" si="64"/>
        <v>#N/A</v>
      </c>
      <c r="AI289" s="282" t="e">
        <f t="shared" ca="1" si="64"/>
        <v>#N/A</v>
      </c>
      <c r="AJ289" s="282" t="e">
        <f t="shared" ca="1" si="64"/>
        <v>#N/A</v>
      </c>
      <c r="AK289" s="282" t="e">
        <f t="shared" ca="1" si="64"/>
        <v>#N/A</v>
      </c>
      <c r="AL289" s="282" t="e">
        <f t="shared" ca="1" si="64"/>
        <v>#N/A</v>
      </c>
    </row>
    <row r="290" spans="1:38" s="234" customFormat="1" x14ac:dyDescent="0.3">
      <c r="A290" s="69" t="s">
        <v>949</v>
      </c>
      <c r="C290" s="223" t="s">
        <v>1001</v>
      </c>
      <c r="E290" s="69" t="s">
        <v>276</v>
      </c>
      <c r="F290" s="239" t="s">
        <v>950</v>
      </c>
      <c r="G290" s="231" t="e">
        <f t="shared" ref="G290:N296" ca="1" si="65">ROUND(T290,3)</f>
        <v>#N/A</v>
      </c>
      <c r="H290" s="231" t="e">
        <f t="shared" ca="1" si="65"/>
        <v>#N/A</v>
      </c>
      <c r="I290" s="231" t="e">
        <f t="shared" ca="1" si="65"/>
        <v>#N/A</v>
      </c>
      <c r="J290" s="231"/>
      <c r="K290" s="231"/>
      <c r="L290" s="231"/>
      <c r="M290" s="231"/>
      <c r="N290" s="231"/>
      <c r="P290" s="176" t="str">
        <f t="shared" si="58"/>
        <v>53047C</v>
      </c>
      <c r="Q290" s="201" t="s">
        <v>600</v>
      </c>
      <c r="R290" s="209" t="str">
        <f t="shared" si="59"/>
        <v>HR Urban Scholar Intern - Undergrad</v>
      </c>
      <c r="S290" s="192" t="str">
        <f t="shared" si="60"/>
        <v>01R</v>
      </c>
      <c r="T290" s="186" t="e" cm="1">
        <f t="array" aca="1" ref="T290" ca="1">ROUND(IF($Q290="Y",VLOOKUP($P290, INDIRECT($Q$2),T$6,0)*INDIRECT($P$1),VLOOKUP($P290, INDIRECT($Q$2),T$6,0)),IF($E290="E",0,3))</f>
        <v>#N/A</v>
      </c>
      <c r="U290" s="186" t="e" cm="1">
        <f t="array" aca="1" ref="U290" ca="1">ROUND(IF($Q290="Y",VLOOKUP($P290, INDIRECT($Q$2),U$286,0)*INDIRECT($P$1),VLOOKUP($P290, INDIRECT($Q$2),U$286,0)),IF($E290="E",0,3))</f>
        <v>#N/A</v>
      </c>
      <c r="V290" s="186" t="e" cm="1">
        <f t="array" aca="1" ref="V290" ca="1">ROUND(IF($Q290="Y",VLOOKUP($P290, INDIRECT($Q$2),V$286,0)*INDIRECT($P$1),VLOOKUP($P290, INDIRECT($Q$2),V$286,0)),IF($E290="E",0,3))</f>
        <v>#N/A</v>
      </c>
      <c r="W290" s="186" t="e" cm="1">
        <f t="array" aca="1" ref="W290" ca="1">ROUND(IF($Q290="Y",VLOOKUP($P290, INDIRECT($Q$2),W$286,0)*INDIRECT($P$1),VLOOKUP($P290, INDIRECT($Q$2),W$286,0)),IF($E290="E",0,3))</f>
        <v>#N/A</v>
      </c>
      <c r="X290" s="186" t="e" cm="1">
        <f t="array" aca="1" ref="X290" ca="1">ROUND(IF($Q290="Y",VLOOKUP($P290, INDIRECT($Q$2),X$286,0)*INDIRECT($P$1),VLOOKUP($P290, INDIRECT($Q$2),X$286,0)),IF($E290="E",0,3))</f>
        <v>#N/A</v>
      </c>
      <c r="Y290" s="186" t="e" cm="1">
        <f t="array" aca="1" ref="Y290" ca="1">ROUND(IF($Q290="Y",VLOOKUP($P290, INDIRECT($Q$2),Y$286,0)*INDIRECT($P$1),VLOOKUP($P290, INDIRECT($Q$2),Y$286,0)),IF($E290="E",0,3))</f>
        <v>#N/A</v>
      </c>
      <c r="Z290" s="186" t="e" cm="1">
        <f t="array" aca="1" ref="Z290" ca="1">ROUND(IF($Q290="Y",VLOOKUP($P290, INDIRECT($Q$2),Z$286,0)*INDIRECT($P$1),VLOOKUP($P290, INDIRECT($Q$2),Z$286,0)),IF($E290="E",0,3))</f>
        <v>#N/A</v>
      </c>
      <c r="AA290" s="186" t="e" cm="1">
        <f t="array" aca="1" ref="AA290" ca="1">ROUND(IF($Q290="Y",VLOOKUP($P290, INDIRECT($Q$2),AA$286,0)*INDIRECT($P$1),VLOOKUP($P290, INDIRECT($Q$2),AA$286,0)),IF($E290="E",0,3))</f>
        <v>#N/A</v>
      </c>
      <c r="AB290" s="282" t="str">
        <f>A290</f>
        <v>53047C</v>
      </c>
      <c r="AC290" s="130" t="str">
        <f>F290</f>
        <v>HR Urban Scholar Intern - Undergrad</v>
      </c>
      <c r="AD290" s="284" t="str">
        <f>C290</f>
        <v>01R</v>
      </c>
      <c r="AE290" s="282" t="e">
        <f t="shared" ref="AE290:AF296" ca="1" si="66">IF(T290=0,"",T290)</f>
        <v>#N/A</v>
      </c>
      <c r="AF290" s="282" t="e">
        <f t="shared" ca="1" si="66"/>
        <v>#N/A</v>
      </c>
      <c r="AG290" s="282" t="e">
        <f t="shared" ca="1" si="64"/>
        <v>#N/A</v>
      </c>
      <c r="AH290" s="282" t="e">
        <f t="shared" ca="1" si="64"/>
        <v>#N/A</v>
      </c>
      <c r="AI290" s="282" t="e">
        <f t="shared" ca="1" si="64"/>
        <v>#N/A</v>
      </c>
      <c r="AJ290" s="282" t="e">
        <f t="shared" ca="1" si="64"/>
        <v>#N/A</v>
      </c>
      <c r="AK290" s="282" t="e">
        <f t="shared" ca="1" si="64"/>
        <v>#N/A</v>
      </c>
      <c r="AL290" s="282" t="e">
        <f t="shared" ca="1" si="64"/>
        <v>#N/A</v>
      </c>
    </row>
    <row r="291" spans="1:38" s="234" customFormat="1" x14ac:dyDescent="0.3">
      <c r="A291" s="69" t="s">
        <v>1005</v>
      </c>
      <c r="C291" s="223" t="s">
        <v>897</v>
      </c>
      <c r="E291" s="69" t="s">
        <v>276</v>
      </c>
      <c r="F291" s="239" t="s">
        <v>896</v>
      </c>
      <c r="G291" s="231" t="e">
        <f t="shared" ca="1" si="65"/>
        <v>#N/A</v>
      </c>
      <c r="H291" s="231" t="e">
        <f t="shared" ca="1" si="65"/>
        <v>#N/A</v>
      </c>
      <c r="I291" s="231"/>
      <c r="J291" s="231"/>
      <c r="K291" s="231"/>
      <c r="L291" s="231"/>
      <c r="M291" s="231"/>
      <c r="N291" s="231"/>
      <c r="P291" s="176" t="str">
        <f t="shared" si="58"/>
        <v>59438C</v>
      </c>
      <c r="Q291" s="201" t="s">
        <v>600</v>
      </c>
      <c r="R291" s="209" t="str">
        <f t="shared" si="59"/>
        <v>Public Works Engineering Intern</v>
      </c>
      <c r="S291" s="192" t="str">
        <f t="shared" si="60"/>
        <v>117</v>
      </c>
      <c r="T291" s="264" t="e" cm="1">
        <f t="array" aca="1" ref="T291" ca="1">ROUND(IF($Q291="Y",VLOOKUP($P291, INDIRECT($Q$2),T$6,0)*INDIRECT($P$1),VLOOKUP($P291, INDIRECT($Q$2),T$6,0)),IF($E291="E",0,3))</f>
        <v>#N/A</v>
      </c>
      <c r="U291" s="264" t="e" cm="1">
        <f t="array" aca="1" ref="U291" ca="1">ROUND(IF($Q291="Y",VLOOKUP($P291, INDIRECT($Q$2),U$286,0)*INDIRECT($P$1),VLOOKUP($P291, INDIRECT($Q$2),U$286,0)),IF($E291="E",0,3))</f>
        <v>#N/A</v>
      </c>
      <c r="V291" s="186" t="e" cm="1">
        <f t="array" aca="1" ref="V291" ca="1">ROUND(IF($Q291="Y",VLOOKUP($P291, INDIRECT($Q$2),V$286,0)*INDIRECT($P$1),VLOOKUP($P291, INDIRECT($Q$2),V$286,0)),IF($E291="E",0,3))</f>
        <v>#N/A</v>
      </c>
      <c r="W291" s="186" t="e" cm="1">
        <f t="array" aca="1" ref="W291" ca="1">ROUND(IF($Q291="Y",VLOOKUP($P291, INDIRECT($Q$2),W$286,0)*INDIRECT($P$1),VLOOKUP($P291, INDIRECT($Q$2),W$286,0)),IF($E291="E",0,3))</f>
        <v>#N/A</v>
      </c>
      <c r="X291" s="186" t="e" cm="1">
        <f t="array" aca="1" ref="X291" ca="1">ROUND(IF($Q291="Y",VLOOKUP($P291, INDIRECT($Q$2),X$286,0)*INDIRECT($P$1),VLOOKUP($P291, INDIRECT($Q$2),X$286,0)),IF($E291="E",0,3))</f>
        <v>#N/A</v>
      </c>
      <c r="Y291" s="186" t="e" cm="1">
        <f t="array" aca="1" ref="Y291" ca="1">ROUND(IF($Q291="Y",VLOOKUP($P291, INDIRECT($Q$2),Y$286,0)*INDIRECT($P$1),VLOOKUP($P291, INDIRECT($Q$2),Y$286,0)),IF($E291="E",0,3))</f>
        <v>#N/A</v>
      </c>
      <c r="Z291" s="186" t="e" cm="1">
        <f t="array" aca="1" ref="Z291" ca="1">ROUND(IF($Q291="Y",VLOOKUP($P291, INDIRECT($Q$2),Z$286,0)*INDIRECT($P$1),VLOOKUP($P291, INDIRECT($Q$2),Z$286,0)),IF($E291="E",0,3))</f>
        <v>#N/A</v>
      </c>
      <c r="AA291" s="186" t="e" cm="1">
        <f t="array" aca="1" ref="AA291" ca="1">ROUND(IF($Q291="Y",VLOOKUP($P291, INDIRECT($Q$2),AA$286,0)*INDIRECT($P$1),VLOOKUP($P291, INDIRECT($Q$2),AA$286,0)),IF($E291="E",0,3))</f>
        <v>#N/A</v>
      </c>
      <c r="AB291" s="282" t="str">
        <f>A291</f>
        <v>59438C</v>
      </c>
      <c r="AC291" s="130" t="str">
        <f>F291</f>
        <v>Public Works Engineering Intern</v>
      </c>
      <c r="AD291" s="284" t="str">
        <f>C291</f>
        <v>117</v>
      </c>
      <c r="AE291" s="282" t="e">
        <f t="shared" ca="1" si="66"/>
        <v>#N/A</v>
      </c>
      <c r="AF291" s="282" t="e">
        <f t="shared" ca="1" si="66"/>
        <v>#N/A</v>
      </c>
      <c r="AG291" s="282" t="e">
        <f t="shared" ca="1" si="64"/>
        <v>#N/A</v>
      </c>
      <c r="AH291" s="282" t="e">
        <f t="shared" ca="1" si="64"/>
        <v>#N/A</v>
      </c>
      <c r="AI291" s="282" t="e">
        <f t="shared" ca="1" si="64"/>
        <v>#N/A</v>
      </c>
      <c r="AJ291" s="282" t="e">
        <f t="shared" ca="1" si="64"/>
        <v>#N/A</v>
      </c>
      <c r="AK291" s="282" t="e">
        <f t="shared" ca="1" si="64"/>
        <v>#N/A</v>
      </c>
      <c r="AL291" s="282" t="e">
        <f t="shared" ca="1" si="64"/>
        <v>#N/A</v>
      </c>
    </row>
    <row r="292" spans="1:38" s="234" customFormat="1" x14ac:dyDescent="0.3">
      <c r="A292" s="69" t="s">
        <v>285</v>
      </c>
      <c r="C292" s="223" t="s">
        <v>284</v>
      </c>
      <c r="E292" s="69" t="s">
        <v>276</v>
      </c>
      <c r="F292" s="239" t="s">
        <v>286</v>
      </c>
      <c r="G292" s="231" t="e">
        <f t="shared" ca="1" si="65"/>
        <v>#N/A</v>
      </c>
      <c r="H292" s="231" t="e">
        <f t="shared" ca="1" si="65"/>
        <v>#N/A</v>
      </c>
      <c r="I292" s="231" t="e">
        <f t="shared" ca="1" si="65"/>
        <v>#N/A</v>
      </c>
      <c r="J292" s="231" t="e">
        <f t="shared" ca="1" si="65"/>
        <v>#N/A</v>
      </c>
      <c r="K292" s="231"/>
      <c r="L292" s="231"/>
      <c r="M292" s="231"/>
      <c r="N292" s="231"/>
      <c r="P292" s="176" t="str">
        <f t="shared" si="58"/>
        <v>C09480</v>
      </c>
      <c r="Q292" s="201" t="s">
        <v>600</v>
      </c>
      <c r="R292" s="209" t="str">
        <f t="shared" si="59"/>
        <v>Student Intern - High School (enrolled)</v>
      </c>
      <c r="S292" s="192" t="str">
        <f t="shared" si="60"/>
        <v>01K</v>
      </c>
      <c r="T292" s="186" t="e" cm="1">
        <f t="array" aca="1" ref="T292" ca="1">ROUND(IF($Q292="Y",VLOOKUP($P292, INDIRECT($Q$2),T$6,0)*INDIRECT($P$1),VLOOKUP($P292, INDIRECT($Q$2),T$6,0)),IF($E292="E",0,3))</f>
        <v>#N/A</v>
      </c>
      <c r="U292" s="186" t="e" cm="1">
        <f t="array" aca="1" ref="U292" ca="1">ROUND(IF($Q292="Y",VLOOKUP($P292, INDIRECT($Q$2),U$286,0)*INDIRECT($P$1),VLOOKUP($P292, INDIRECT($Q$2),U$286,0)),IF($E292="E",0,3))</f>
        <v>#N/A</v>
      </c>
      <c r="V292" s="186" t="e" cm="1">
        <f t="array" aca="1" ref="V292" ca="1">ROUND(IF($Q292="Y",VLOOKUP($P292, INDIRECT($Q$2),V$286,0)*INDIRECT($P$1),VLOOKUP($P292, INDIRECT($Q$2),V$286,0)),IF($E292="E",0,3))</f>
        <v>#N/A</v>
      </c>
      <c r="W292" s="186" t="e" cm="1">
        <f t="array" aca="1" ref="W292" ca="1">ROUND(IF($Q292="Y",VLOOKUP($P292, INDIRECT($Q$2),W$286,0)*INDIRECT($P$1),VLOOKUP($P292, INDIRECT($Q$2),W$286,0)),IF($E292="E",0,3))</f>
        <v>#N/A</v>
      </c>
      <c r="X292" s="186" t="e" cm="1">
        <f t="array" aca="1" ref="X292" ca="1">ROUND(IF($Q292="Y",VLOOKUP($P292, INDIRECT($Q$2),X$286,0)*INDIRECT($P$1),VLOOKUP($P292, INDIRECT($Q$2),X$286,0)),IF($E292="E",0,3))</f>
        <v>#N/A</v>
      </c>
      <c r="Y292" s="186" t="e" cm="1">
        <f t="array" aca="1" ref="Y292" ca="1">ROUND(IF($Q292="Y",VLOOKUP($P292, INDIRECT($Q$2),Y$286,0)*INDIRECT($P$1),VLOOKUP($P292, INDIRECT($Q$2),Y$286,0)),IF($E292="E",0,3))</f>
        <v>#N/A</v>
      </c>
      <c r="Z292" s="186" t="e" cm="1">
        <f t="array" aca="1" ref="Z292" ca="1">ROUND(IF($Q292="Y",VLOOKUP($P292, INDIRECT($Q$2),Z$286,0)*INDIRECT($P$1),VLOOKUP($P292, INDIRECT($Q$2),Z$286,0)),IF($E292="E",0,3))</f>
        <v>#N/A</v>
      </c>
      <c r="AA292" s="186" t="e" cm="1">
        <f t="array" aca="1" ref="AA292" ca="1">ROUND(IF($Q292="Y",VLOOKUP($P292, INDIRECT($Q$2),AA$286,0)*INDIRECT($P$1),VLOOKUP($P292, INDIRECT($Q$2),AA$286,0)),IF($E292="E",0,3))</f>
        <v>#N/A</v>
      </c>
      <c r="AB292" s="282" t="str">
        <f t="shared" ref="AB292:AB296" si="67">A292</f>
        <v>C09480</v>
      </c>
      <c r="AC292" s="130" t="str">
        <f t="shared" ref="AC292:AC296" si="68">F292</f>
        <v>Student Intern - High School (enrolled)</v>
      </c>
      <c r="AD292" s="284" t="str">
        <f t="shared" ref="AD292:AD296" si="69">C292</f>
        <v>01K</v>
      </c>
      <c r="AE292" s="282" t="e">
        <f t="shared" ca="1" si="66"/>
        <v>#N/A</v>
      </c>
      <c r="AF292" s="282" t="e">
        <f t="shared" ca="1" si="66"/>
        <v>#N/A</v>
      </c>
      <c r="AG292" s="282" t="e">
        <f t="shared" ca="1" si="64"/>
        <v>#N/A</v>
      </c>
      <c r="AH292" s="282" t="e">
        <f t="shared" ca="1" si="64"/>
        <v>#N/A</v>
      </c>
      <c r="AI292" s="282" t="e">
        <f t="shared" ca="1" si="64"/>
        <v>#N/A</v>
      </c>
      <c r="AJ292" s="282" t="e">
        <f t="shared" ca="1" si="64"/>
        <v>#N/A</v>
      </c>
      <c r="AK292" s="282" t="e">
        <f t="shared" ca="1" si="64"/>
        <v>#N/A</v>
      </c>
      <c r="AL292" s="282" t="e">
        <f t="shared" ca="1" si="64"/>
        <v>#N/A</v>
      </c>
    </row>
    <row r="293" spans="1:38" s="234" customFormat="1" x14ac:dyDescent="0.3">
      <c r="A293" s="69" t="s">
        <v>288</v>
      </c>
      <c r="C293" s="223" t="s">
        <v>287</v>
      </c>
      <c r="E293" s="69" t="s">
        <v>276</v>
      </c>
      <c r="F293" s="239" t="s">
        <v>310</v>
      </c>
      <c r="G293" s="231" t="e">
        <f t="shared" ca="1" si="65"/>
        <v>#N/A</v>
      </c>
      <c r="H293" s="231" t="e">
        <f t="shared" ca="1" si="65"/>
        <v>#N/A</v>
      </c>
      <c r="I293" s="231" t="e">
        <f t="shared" ca="1" si="65"/>
        <v>#N/A</v>
      </c>
      <c r="J293" s="231" t="e">
        <f t="shared" ca="1" si="65"/>
        <v>#N/A</v>
      </c>
      <c r="K293" s="231" t="e">
        <f t="shared" ca="1" si="65"/>
        <v>#N/A</v>
      </c>
      <c r="L293" s="231" t="e">
        <f t="shared" ca="1" si="65"/>
        <v>#N/A</v>
      </c>
      <c r="M293" s="231" t="e">
        <f t="shared" ca="1" si="65"/>
        <v>#N/A</v>
      </c>
      <c r="N293" s="231" t="e">
        <f t="shared" ca="1" si="65"/>
        <v>#N/A</v>
      </c>
      <c r="P293" s="176" t="str">
        <f t="shared" si="58"/>
        <v>C09485</v>
      </c>
      <c r="Q293" s="201" t="s">
        <v>600</v>
      </c>
      <c r="R293" s="209" t="str">
        <f t="shared" si="59"/>
        <v>Student Intern - Undergrad (enrolled)</v>
      </c>
      <c r="S293" s="192" t="str">
        <f t="shared" si="60"/>
        <v>01L</v>
      </c>
      <c r="T293" s="186" t="e" cm="1">
        <f t="array" aca="1" ref="T293" ca="1">ROUND(IF($Q293="Y",VLOOKUP($P293, INDIRECT($Q$2),T$6,0)*INDIRECT($P$1),VLOOKUP($P293, INDIRECT($Q$2),T$6,0)),IF($E293="E",0,3))</f>
        <v>#N/A</v>
      </c>
      <c r="U293" s="186" t="e" cm="1">
        <f t="array" aca="1" ref="U293" ca="1">ROUND(IF($Q293="Y",VLOOKUP($P293, INDIRECT($Q$2),U$286,0)*INDIRECT($P$1),VLOOKUP($P293, INDIRECT($Q$2),U$286,0)),IF($E293="E",0,3))</f>
        <v>#N/A</v>
      </c>
      <c r="V293" s="186" t="e" cm="1">
        <f t="array" aca="1" ref="V293" ca="1">ROUND(IF($Q293="Y",VLOOKUP($P293, INDIRECT($Q$2),V$286,0)*INDIRECT($P$1),VLOOKUP($P293, INDIRECT($Q$2),V$286,0)),IF($E293="E",0,3))</f>
        <v>#N/A</v>
      </c>
      <c r="W293" s="186" t="e" cm="1">
        <f t="array" aca="1" ref="W293" ca="1">ROUND(IF($Q293="Y",VLOOKUP($P293, INDIRECT($Q$2),W$286,0)*INDIRECT($P$1),VLOOKUP($P293, INDIRECT($Q$2),W$286,0)),IF($E293="E",0,3))</f>
        <v>#N/A</v>
      </c>
      <c r="X293" s="186" t="e" cm="1">
        <f t="array" aca="1" ref="X293" ca="1">ROUND(IF($Q293="Y",VLOOKUP($P293, INDIRECT($Q$2),X$286,0)*INDIRECT($P$1),VLOOKUP($P293, INDIRECT($Q$2),X$286,0)),IF($E293="E",0,3))</f>
        <v>#N/A</v>
      </c>
      <c r="Y293" s="186" t="e" cm="1">
        <f t="array" aca="1" ref="Y293" ca="1">ROUND(IF($Q293="Y",VLOOKUP($P293, INDIRECT($Q$2),Y$286,0)*INDIRECT($P$1),VLOOKUP($P293, INDIRECT($Q$2),Y$286,0)),IF($E293="E",0,3))</f>
        <v>#N/A</v>
      </c>
      <c r="Z293" s="186" t="e" cm="1">
        <f t="array" aca="1" ref="Z293" ca="1">ROUND(IF($Q293="Y",VLOOKUP($P293, INDIRECT($Q$2),Z$286,0)*INDIRECT($P$1),VLOOKUP($P293, INDIRECT($Q$2),Z$286,0)),IF($E293="E",0,3))</f>
        <v>#N/A</v>
      </c>
      <c r="AA293" s="186" t="e" cm="1">
        <f t="array" aca="1" ref="AA293" ca="1">ROUND(IF($Q293="Y",VLOOKUP($P293, INDIRECT($Q$2),AA$286,0)*INDIRECT($P$1),VLOOKUP($P293, INDIRECT($Q$2),AA$286,0)),IF($E293="E",0,3))</f>
        <v>#N/A</v>
      </c>
      <c r="AB293" s="282" t="str">
        <f t="shared" si="67"/>
        <v>C09485</v>
      </c>
      <c r="AC293" s="130" t="str">
        <f t="shared" si="68"/>
        <v>Student Intern - Undergrad (enrolled)</v>
      </c>
      <c r="AD293" s="284" t="str">
        <f t="shared" si="69"/>
        <v>01L</v>
      </c>
      <c r="AE293" s="282" t="e">
        <f t="shared" ca="1" si="66"/>
        <v>#N/A</v>
      </c>
      <c r="AF293" s="282" t="e">
        <f t="shared" ca="1" si="66"/>
        <v>#N/A</v>
      </c>
      <c r="AG293" s="282" t="e">
        <f t="shared" ca="1" si="64"/>
        <v>#N/A</v>
      </c>
      <c r="AH293" s="282" t="e">
        <f t="shared" ca="1" si="64"/>
        <v>#N/A</v>
      </c>
      <c r="AI293" s="282" t="e">
        <f t="shared" ca="1" si="64"/>
        <v>#N/A</v>
      </c>
      <c r="AJ293" s="282" t="e">
        <f t="shared" ca="1" si="64"/>
        <v>#N/A</v>
      </c>
      <c r="AK293" s="282" t="e">
        <f t="shared" ca="1" si="64"/>
        <v>#N/A</v>
      </c>
      <c r="AL293" s="282" t="e">
        <f t="shared" ca="1" si="64"/>
        <v>#N/A</v>
      </c>
    </row>
    <row r="294" spans="1:38" s="234" customFormat="1" x14ac:dyDescent="0.3">
      <c r="A294" s="69" t="s">
        <v>290</v>
      </c>
      <c r="C294" s="223" t="s">
        <v>289</v>
      </c>
      <c r="E294" s="69" t="s">
        <v>276</v>
      </c>
      <c r="F294" s="239" t="s">
        <v>311</v>
      </c>
      <c r="G294" s="231" t="e">
        <f t="shared" ca="1" si="65"/>
        <v>#N/A</v>
      </c>
      <c r="H294" s="231" t="e">
        <f t="shared" ca="1" si="65"/>
        <v>#N/A</v>
      </c>
      <c r="I294" s="231" t="e">
        <f t="shared" ca="1" si="65"/>
        <v>#N/A</v>
      </c>
      <c r="J294" s="231" t="e">
        <f t="shared" ca="1" si="65"/>
        <v>#N/A</v>
      </c>
      <c r="K294" s="231" t="e">
        <f t="shared" ca="1" si="65"/>
        <v>#N/A</v>
      </c>
      <c r="L294" s="231" t="e">
        <f t="shared" ca="1" si="65"/>
        <v>#N/A</v>
      </c>
      <c r="M294" s="231" t="e">
        <f t="shared" ca="1" si="65"/>
        <v>#N/A</v>
      </c>
      <c r="N294" s="231" t="e">
        <f t="shared" ca="1" si="65"/>
        <v>#N/A</v>
      </c>
      <c r="P294" s="176" t="str">
        <f t="shared" si="58"/>
        <v>C09475</v>
      </c>
      <c r="Q294" s="201" t="s">
        <v>600</v>
      </c>
      <c r="R294" s="209" t="str">
        <f t="shared" si="59"/>
        <v>Student Intern - Graduate (enrolled)</v>
      </c>
      <c r="S294" s="192" t="str">
        <f t="shared" si="60"/>
        <v>01M</v>
      </c>
      <c r="T294" s="186" t="e" cm="1">
        <f t="array" aca="1" ref="T294" ca="1">ROUND(IF($Q294="Y",VLOOKUP($P294, INDIRECT($Q$2),T$6,0)*INDIRECT($P$1),VLOOKUP($P294, INDIRECT($Q$2),T$6,0)),IF($E294="E",0,3))</f>
        <v>#N/A</v>
      </c>
      <c r="U294" s="186" t="e" cm="1">
        <f t="array" aca="1" ref="U294" ca="1">ROUND(IF($Q294="Y",VLOOKUP($P294, INDIRECT($Q$2),U$286,0)*INDIRECT($P$1),VLOOKUP($P294, INDIRECT($Q$2),U$286,0)),IF($E294="E",0,3))</f>
        <v>#N/A</v>
      </c>
      <c r="V294" s="186" t="e" cm="1">
        <f t="array" aca="1" ref="V294" ca="1">ROUND(IF($Q294="Y",VLOOKUP($P294, INDIRECT($Q$2),V$286,0)*INDIRECT($P$1),VLOOKUP($P294, INDIRECT($Q$2),V$286,0)),IF($E294="E",0,3))</f>
        <v>#N/A</v>
      </c>
      <c r="W294" s="186" t="e" cm="1">
        <f t="array" aca="1" ref="W294" ca="1">ROUND(IF($Q294="Y",VLOOKUP($P294, INDIRECT($Q$2),W$286,0)*INDIRECT($P$1),VLOOKUP($P294, INDIRECT($Q$2),W$286,0)),IF($E294="E",0,3))</f>
        <v>#N/A</v>
      </c>
      <c r="X294" s="186" t="e" cm="1">
        <f t="array" aca="1" ref="X294" ca="1">ROUND(IF($Q294="Y",VLOOKUP($P294, INDIRECT($Q$2),X$286,0)*INDIRECT($P$1),VLOOKUP($P294, INDIRECT($Q$2),X$286,0)),IF($E294="E",0,3))</f>
        <v>#N/A</v>
      </c>
      <c r="Y294" s="186" t="e" cm="1">
        <f t="array" aca="1" ref="Y294" ca="1">ROUND(IF($Q294="Y",VLOOKUP($P294, INDIRECT($Q$2),Y$286,0)*INDIRECT($P$1),VLOOKUP($P294, INDIRECT($Q$2),Y$286,0)),IF($E294="E",0,3))</f>
        <v>#N/A</v>
      </c>
      <c r="Z294" s="186" t="e" cm="1">
        <f t="array" aca="1" ref="Z294" ca="1">ROUND(IF($Q294="Y",VLOOKUP($P294, INDIRECT($Q$2),Z$286,0)*INDIRECT($P$1),VLOOKUP($P294, INDIRECT($Q$2),Z$286,0)),IF($E294="E",0,3))</f>
        <v>#N/A</v>
      </c>
      <c r="AA294" s="186" t="e" cm="1">
        <f t="array" aca="1" ref="AA294" ca="1">ROUND(IF($Q294="Y",VLOOKUP($P294, INDIRECT($Q$2),AA$286,0)*INDIRECT($P$1),VLOOKUP($P294, INDIRECT($Q$2),AA$286,0)),IF($E294="E",0,3))</f>
        <v>#N/A</v>
      </c>
      <c r="AB294" s="282" t="str">
        <f t="shared" si="67"/>
        <v>C09475</v>
      </c>
      <c r="AC294" s="130" t="str">
        <f t="shared" si="68"/>
        <v>Student Intern - Graduate (enrolled)</v>
      </c>
      <c r="AD294" s="284" t="str">
        <f t="shared" si="69"/>
        <v>01M</v>
      </c>
      <c r="AE294" s="282" t="e">
        <f t="shared" ca="1" si="66"/>
        <v>#N/A</v>
      </c>
      <c r="AF294" s="282" t="e">
        <f t="shared" ca="1" si="66"/>
        <v>#N/A</v>
      </c>
      <c r="AG294" s="282" t="e">
        <f t="shared" ca="1" si="64"/>
        <v>#N/A</v>
      </c>
      <c r="AH294" s="282" t="e">
        <f t="shared" ca="1" si="64"/>
        <v>#N/A</v>
      </c>
      <c r="AI294" s="282" t="e">
        <f t="shared" ca="1" si="64"/>
        <v>#N/A</v>
      </c>
      <c r="AJ294" s="282" t="e">
        <f t="shared" ca="1" si="64"/>
        <v>#N/A</v>
      </c>
      <c r="AK294" s="282" t="e">
        <f t="shared" ca="1" si="64"/>
        <v>#N/A</v>
      </c>
      <c r="AL294" s="282" t="e">
        <f t="shared" ca="1" si="64"/>
        <v>#N/A</v>
      </c>
    </row>
    <row r="295" spans="1:38" s="234" customFormat="1" x14ac:dyDescent="0.3">
      <c r="A295" s="69" t="s">
        <v>292</v>
      </c>
      <c r="C295" s="223" t="s">
        <v>291</v>
      </c>
      <c r="E295" s="69" t="s">
        <v>276</v>
      </c>
      <c r="F295" s="239" t="s">
        <v>293</v>
      </c>
      <c r="G295" s="231" t="e">
        <f t="shared" ca="1" si="65"/>
        <v>#N/A</v>
      </c>
      <c r="H295" s="231" t="e">
        <f t="shared" ca="1" si="65"/>
        <v>#N/A</v>
      </c>
      <c r="I295" s="231" t="e">
        <f t="shared" ca="1" si="65"/>
        <v>#N/A</v>
      </c>
      <c r="J295" s="231"/>
      <c r="K295" s="231"/>
      <c r="L295" s="231"/>
      <c r="M295" s="231"/>
      <c r="N295" s="231"/>
      <c r="P295" s="176" t="str">
        <f t="shared" si="58"/>
        <v>C09495</v>
      </c>
      <c r="Q295" s="201" t="s">
        <v>600</v>
      </c>
      <c r="R295" s="209" t="str">
        <f t="shared" si="59"/>
        <v>Urban Scholar College Undergraduate</v>
      </c>
      <c r="S295" s="192" t="str">
        <f t="shared" si="60"/>
        <v>01G</v>
      </c>
      <c r="T295" s="186" t="e" cm="1">
        <f t="array" aca="1" ref="T295" ca="1">ROUND(IF($Q295="Y",VLOOKUP($P295, INDIRECT($Q$2),T$6,0)*INDIRECT($P$1),VLOOKUP($P295, INDIRECT($Q$2),T$6,0)),IF($E295="E",0,3))</f>
        <v>#N/A</v>
      </c>
      <c r="U295" s="186" t="e" cm="1">
        <f t="array" aca="1" ref="U295" ca="1">ROUND(IF($Q295="Y",VLOOKUP($P295, INDIRECT($Q$2),U$286,0)*INDIRECT($P$1),VLOOKUP($P295, INDIRECT($Q$2),U$286,0)),IF($E295="E",0,3))</f>
        <v>#N/A</v>
      </c>
      <c r="V295" s="186" t="e" cm="1">
        <f t="array" aca="1" ref="V295" ca="1">ROUND(IF($Q295="Y",VLOOKUP($P295, INDIRECT($Q$2),V$286,0)*INDIRECT($P$1),VLOOKUP($P295, INDIRECT($Q$2),V$286,0)),IF($E295="E",0,3))</f>
        <v>#N/A</v>
      </c>
      <c r="W295" s="186" t="e" cm="1">
        <f t="array" aca="1" ref="W295" ca="1">ROUND(IF($Q295="Y",VLOOKUP($P295, INDIRECT($Q$2),W$286,0)*INDIRECT($P$1),VLOOKUP($P295, INDIRECT($Q$2),W$286,0)),IF($E295="E",0,3))</f>
        <v>#N/A</v>
      </c>
      <c r="X295" s="186" t="e" cm="1">
        <f t="array" aca="1" ref="X295" ca="1">ROUND(IF($Q295="Y",VLOOKUP($P295, INDIRECT($Q$2),X$286,0)*INDIRECT($P$1),VLOOKUP($P295, INDIRECT($Q$2),X$286,0)),IF($E295="E",0,3))</f>
        <v>#N/A</v>
      </c>
      <c r="Y295" s="186" t="e" cm="1">
        <f t="array" aca="1" ref="Y295" ca="1">ROUND(IF($Q295="Y",VLOOKUP($P295, INDIRECT($Q$2),Y$286,0)*INDIRECT($P$1),VLOOKUP($P295, INDIRECT($Q$2),Y$286,0)),IF($E295="E",0,3))</f>
        <v>#N/A</v>
      </c>
      <c r="Z295" s="186" t="e" cm="1">
        <f t="array" aca="1" ref="Z295" ca="1">ROUND(IF($Q295="Y",VLOOKUP($P295, INDIRECT($Q$2),Z$286,0)*INDIRECT($P$1),VLOOKUP($P295, INDIRECT($Q$2),Z$286,0)),IF($E295="E",0,3))</f>
        <v>#N/A</v>
      </c>
      <c r="AA295" s="186" t="e" cm="1">
        <f t="array" aca="1" ref="AA295" ca="1">ROUND(IF($Q295="Y",VLOOKUP($P295, INDIRECT($Q$2),AA$286,0)*INDIRECT($P$1),VLOOKUP($P295, INDIRECT($Q$2),AA$286,0)),IF($E295="E",0,3))</f>
        <v>#N/A</v>
      </c>
      <c r="AB295" s="282" t="str">
        <f t="shared" si="67"/>
        <v>C09495</v>
      </c>
      <c r="AC295" s="130" t="str">
        <f t="shared" si="68"/>
        <v>Urban Scholar College Undergraduate</v>
      </c>
      <c r="AD295" s="284" t="str">
        <f t="shared" si="69"/>
        <v>01G</v>
      </c>
      <c r="AE295" s="282" t="e">
        <f t="shared" ca="1" si="66"/>
        <v>#N/A</v>
      </c>
      <c r="AF295" s="282" t="e">
        <f t="shared" ca="1" si="66"/>
        <v>#N/A</v>
      </c>
      <c r="AG295" s="282" t="e">
        <f t="shared" ca="1" si="64"/>
        <v>#N/A</v>
      </c>
      <c r="AH295" s="282" t="e">
        <f t="shared" ca="1" si="64"/>
        <v>#N/A</v>
      </c>
      <c r="AI295" s="282" t="e">
        <f t="shared" ca="1" si="64"/>
        <v>#N/A</v>
      </c>
      <c r="AJ295" s="282" t="e">
        <f t="shared" ca="1" si="64"/>
        <v>#N/A</v>
      </c>
      <c r="AK295" s="282" t="e">
        <f t="shared" ca="1" si="64"/>
        <v>#N/A</v>
      </c>
      <c r="AL295" s="282" t="e">
        <f t="shared" ca="1" si="64"/>
        <v>#N/A</v>
      </c>
    </row>
    <row r="296" spans="1:38" s="234" customFormat="1" x14ac:dyDescent="0.3">
      <c r="A296" s="69" t="s">
        <v>295</v>
      </c>
      <c r="C296" s="223" t="s">
        <v>294</v>
      </c>
      <c r="E296" s="69" t="s">
        <v>276</v>
      </c>
      <c r="F296" s="239" t="s">
        <v>296</v>
      </c>
      <c r="G296" s="231" t="e">
        <f t="shared" ca="1" si="65"/>
        <v>#N/A</v>
      </c>
      <c r="H296" s="231" t="e">
        <f t="shared" ca="1" si="65"/>
        <v>#N/A</v>
      </c>
      <c r="I296" s="231" t="e">
        <f t="shared" ca="1" si="65"/>
        <v>#N/A</v>
      </c>
      <c r="J296" s="231"/>
      <c r="K296" s="231"/>
      <c r="L296" s="231"/>
      <c r="M296" s="231"/>
      <c r="N296" s="231"/>
      <c r="P296" s="176" t="str">
        <f t="shared" si="58"/>
        <v>C09490</v>
      </c>
      <c r="Q296" s="201" t="s">
        <v>600</v>
      </c>
      <c r="R296" s="209" t="str">
        <f t="shared" si="59"/>
        <v>Urban Scholar Graduate School</v>
      </c>
      <c r="S296" s="192" t="str">
        <f t="shared" si="60"/>
        <v>01F</v>
      </c>
      <c r="T296" s="186" t="e" cm="1">
        <f t="array" aca="1" ref="T296" ca="1">ROUND(IF($Q296="Y",VLOOKUP($P296, INDIRECT($Q$2),T$6,0)*INDIRECT($P$1),VLOOKUP($P296, INDIRECT($Q$2),T$6,0)),IF($E296="E",0,3))</f>
        <v>#N/A</v>
      </c>
      <c r="U296" s="186" t="e" cm="1">
        <f t="array" aca="1" ref="U296" ca="1">ROUND(IF($Q296="Y",VLOOKUP($P296, INDIRECT($Q$2),U$286,0)*INDIRECT($P$1),VLOOKUP($P296, INDIRECT($Q$2),U$286,0)),IF($E296="E",0,3))</f>
        <v>#N/A</v>
      </c>
      <c r="V296" s="186" t="e" cm="1">
        <f t="array" aca="1" ref="V296" ca="1">ROUND(IF($Q296="Y",VLOOKUP($P296, INDIRECT($Q$2),V$286,0)*INDIRECT($P$1),VLOOKUP($P296, INDIRECT($Q$2),V$286,0)),IF($E296="E",0,3))</f>
        <v>#N/A</v>
      </c>
      <c r="W296" s="186" t="e" cm="1">
        <f t="array" aca="1" ref="W296" ca="1">ROUND(IF($Q296="Y",VLOOKUP($P296, INDIRECT($Q$2),W$286,0)*INDIRECT($P$1),VLOOKUP($P296, INDIRECT($Q$2),W$286,0)),IF($E296="E",0,3))</f>
        <v>#N/A</v>
      </c>
      <c r="X296" s="186" t="e" cm="1">
        <f t="array" aca="1" ref="X296" ca="1">ROUND(IF($Q296="Y",VLOOKUP($P296, INDIRECT($Q$2),X$286,0)*INDIRECT($P$1),VLOOKUP($P296, INDIRECT($Q$2),X$286,0)),IF($E296="E",0,3))</f>
        <v>#N/A</v>
      </c>
      <c r="Y296" s="186" t="e" cm="1">
        <f t="array" aca="1" ref="Y296" ca="1">ROUND(IF($Q296="Y",VLOOKUP($P296, INDIRECT($Q$2),Y$286,0)*INDIRECT($P$1),VLOOKUP($P296, INDIRECT($Q$2),Y$286,0)),IF($E296="E",0,3))</f>
        <v>#N/A</v>
      </c>
      <c r="Z296" s="186" t="e" cm="1">
        <f t="array" aca="1" ref="Z296" ca="1">ROUND(IF($Q296="Y",VLOOKUP($P296, INDIRECT($Q$2),Z$286,0)*INDIRECT($P$1),VLOOKUP($P296, INDIRECT($Q$2),Z$286,0)),IF($E296="E",0,3))</f>
        <v>#N/A</v>
      </c>
      <c r="AA296" s="186" t="e" cm="1">
        <f t="array" aca="1" ref="AA296" ca="1">ROUND(IF($Q296="Y",VLOOKUP($P296, INDIRECT($Q$2),AA$286,0)*INDIRECT($P$1),VLOOKUP($P296, INDIRECT($Q$2),AA$286,0)),IF($E296="E",0,3))</f>
        <v>#N/A</v>
      </c>
      <c r="AB296" s="282" t="str">
        <f t="shared" si="67"/>
        <v>C09490</v>
      </c>
      <c r="AC296" s="130" t="str">
        <f t="shared" si="68"/>
        <v>Urban Scholar Graduate School</v>
      </c>
      <c r="AD296" s="284" t="str">
        <f t="shared" si="69"/>
        <v>01F</v>
      </c>
      <c r="AE296" s="282" t="e">
        <f t="shared" ca="1" si="66"/>
        <v>#N/A</v>
      </c>
      <c r="AF296" s="282" t="e">
        <f t="shared" ca="1" si="66"/>
        <v>#N/A</v>
      </c>
      <c r="AG296" s="282" t="e">
        <f t="shared" ca="1" si="64"/>
        <v>#N/A</v>
      </c>
      <c r="AH296" s="282" t="e">
        <f t="shared" ca="1" si="64"/>
        <v>#N/A</v>
      </c>
      <c r="AI296" s="282" t="e">
        <f t="shared" ca="1" si="64"/>
        <v>#N/A</v>
      </c>
      <c r="AJ296" s="282" t="e">
        <f t="shared" ca="1" si="64"/>
        <v>#N/A</v>
      </c>
      <c r="AK296" s="282" t="e">
        <f t="shared" ca="1" si="64"/>
        <v>#N/A</v>
      </c>
      <c r="AL296" s="282" t="e">
        <f t="shared" ca="1" si="64"/>
        <v>#N/A</v>
      </c>
    </row>
    <row r="297" spans="1:38" x14ac:dyDescent="0.3">
      <c r="A297" s="71"/>
      <c r="B297" s="71"/>
      <c r="D297" s="70"/>
      <c r="E297" s="70"/>
      <c r="G297" s="275" t="s">
        <v>767</v>
      </c>
      <c r="H297" s="121"/>
      <c r="I297" s="121"/>
      <c r="J297" s="121"/>
      <c r="K297" s="121"/>
      <c r="L297" s="121"/>
      <c r="M297" s="121"/>
      <c r="O297" s="93"/>
      <c r="P297" s="176"/>
      <c r="R297" s="203"/>
      <c r="S297" s="192"/>
      <c r="T297" s="192"/>
      <c r="U297" s="192"/>
      <c r="V297" s="192"/>
      <c r="W297" s="192"/>
      <c r="X297" s="192"/>
      <c r="Y297" s="192"/>
      <c r="Z297" s="192"/>
      <c r="AD297" s="281"/>
    </row>
    <row r="298" spans="1:38" x14ac:dyDescent="0.3">
      <c r="B298" s="121"/>
      <c r="D298" s="70"/>
      <c r="E298" s="70"/>
      <c r="G298" s="121"/>
      <c r="H298" s="121"/>
      <c r="I298" s="121"/>
      <c r="J298" s="121"/>
      <c r="K298" s="121"/>
      <c r="L298" s="121"/>
      <c r="M298" s="121"/>
      <c r="O298" s="93"/>
      <c r="P298" s="176"/>
      <c r="R298" s="203"/>
      <c r="S298" s="192"/>
      <c r="T298" s="192"/>
      <c r="U298" s="192"/>
      <c r="V298" s="192"/>
      <c r="W298" s="192"/>
      <c r="X298" s="192"/>
      <c r="Y298" s="192"/>
      <c r="Z298" s="192"/>
    </row>
    <row r="299" spans="1:38" s="78" customFormat="1" x14ac:dyDescent="0.3">
      <c r="A299" s="218" t="s">
        <v>762</v>
      </c>
      <c r="B299" s="58"/>
      <c r="C299" s="58"/>
      <c r="E299" s="218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91"/>
      <c r="R299" s="203"/>
      <c r="S299" s="192"/>
      <c r="T299" s="385" t="s">
        <v>992</v>
      </c>
      <c r="U299" s="192"/>
      <c r="V299" s="192"/>
      <c r="W299" s="192"/>
      <c r="X299" s="192"/>
      <c r="Y299" s="192"/>
      <c r="Z299" s="192"/>
      <c r="AA299" s="190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81" t="s">
        <v>756</v>
      </c>
      <c r="B300" s="58"/>
      <c r="C300" s="58"/>
      <c r="E300" s="81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203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78" customFormat="1" x14ac:dyDescent="0.3">
      <c r="A301" s="81" t="s">
        <v>298</v>
      </c>
      <c r="B301" s="58"/>
      <c r="C301" s="58"/>
      <c r="E301" s="81"/>
      <c r="F301" s="59"/>
      <c r="G301" s="58"/>
      <c r="H301" s="58"/>
      <c r="I301" s="58"/>
      <c r="J301" s="58"/>
      <c r="K301" s="58"/>
      <c r="L301" s="61"/>
      <c r="M301" s="61"/>
      <c r="N301" s="61"/>
      <c r="O301" s="61"/>
      <c r="P301" s="176"/>
      <c r="Q301" s="175"/>
      <c r="R301" s="203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</row>
    <row r="302" spans="1:38" s="78" customFormat="1" x14ac:dyDescent="0.3">
      <c r="A302" s="81" t="s">
        <v>760</v>
      </c>
      <c r="B302" s="58"/>
      <c r="C302" s="58"/>
      <c r="E302" s="81"/>
      <c r="F302" s="59"/>
      <c r="G302" s="58"/>
      <c r="H302" s="58"/>
      <c r="I302" s="58"/>
      <c r="J302" s="58"/>
      <c r="K302" s="58"/>
      <c r="L302" s="61"/>
      <c r="M302" s="61"/>
      <c r="N302" s="61"/>
      <c r="O302" s="61"/>
      <c r="P302" s="176"/>
      <c r="Q302" s="175"/>
      <c r="R302" s="177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</row>
    <row r="303" spans="1:38" s="78" customFormat="1" x14ac:dyDescent="0.3">
      <c r="A303" s="81"/>
      <c r="B303" s="58"/>
      <c r="C303" s="58"/>
      <c r="E303" s="81"/>
      <c r="F303" s="59"/>
      <c r="G303" s="58"/>
      <c r="H303" s="58"/>
      <c r="I303" s="58"/>
      <c r="J303" s="58"/>
      <c r="K303" s="58"/>
      <c r="L303" s="61"/>
      <c r="M303" s="61"/>
      <c r="N303" s="61"/>
      <c r="O303" s="61"/>
      <c r="P303" s="176"/>
      <c r="Q303" s="175"/>
      <c r="R303" s="177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7:AO219" xr:uid="{03A4D56C-FF89-4EF1-8A08-C9CB0A68CBF9}"/>
  <conditionalFormatting sqref="T1:Z5 T278:T279 T297:Z297 T265:T270 T281 T320:Z1048576 T282:Z285 T234:Z242 U223:Z233 T273 T275 U243:Z281 T304:Z304 AA220:AA285 T220:Z222 T7:AA219">
    <cfRule type="cellIs" dxfId="62" priority="67" operator="greaterThanOrEqual">
      <formula>100</formula>
    </cfRule>
    <cfRule type="cellIs" dxfId="61" priority="68" operator="lessThan">
      <formula>100</formula>
    </cfRule>
  </conditionalFormatting>
  <conditionalFormatting sqref="T243 T245:T247 T253:T262">
    <cfRule type="cellIs" dxfId="60" priority="65" operator="greaterThanOrEqual">
      <formula>100</formula>
    </cfRule>
    <cfRule type="cellIs" dxfId="59" priority="66" operator="lessThan">
      <formula>100</formula>
    </cfRule>
  </conditionalFormatting>
  <conditionalFormatting sqref="T264">
    <cfRule type="cellIs" dxfId="58" priority="63" operator="greaterThanOrEqual">
      <formula>100</formula>
    </cfRule>
    <cfRule type="cellIs" dxfId="57" priority="64" operator="lessThan">
      <formula>100</formula>
    </cfRule>
  </conditionalFormatting>
  <conditionalFormatting sqref="T298:Z303 T305:Z319">
    <cfRule type="cellIs" dxfId="56" priority="61" operator="greaterThanOrEqual">
      <formula>100</formula>
    </cfRule>
    <cfRule type="cellIs" dxfId="55" priority="62" operator="lessThan">
      <formula>100</formula>
    </cfRule>
  </conditionalFormatting>
  <conditionalFormatting sqref="G23:M219 G8:M21">
    <cfRule type="cellIs" dxfId="54" priority="55" operator="greaterThanOrEqual">
      <formula>100</formula>
    </cfRule>
    <cfRule type="cellIs" dxfId="53" priority="56" operator="lessThan">
      <formula>100</formula>
    </cfRule>
    <cfRule type="cellIs" dxfId="52" priority="57" operator="equal">
      <formula>0</formula>
    </cfRule>
    <cfRule type="cellIs" dxfId="51" priority="58" operator="greaterThan">
      <formula>100</formula>
    </cfRule>
    <cfRule type="cellIs" dxfId="50" priority="59" operator="lessThanOrEqual">
      <formula>100</formula>
    </cfRule>
    <cfRule type="cellIs" dxfId="49" priority="60" operator="greaterThan">
      <formula>150</formula>
    </cfRule>
  </conditionalFormatting>
  <conditionalFormatting sqref="AE7:AK7">
    <cfRule type="cellIs" dxfId="48" priority="53" operator="greaterThanOrEqual">
      <formula>100</formula>
    </cfRule>
    <cfRule type="cellIs" dxfId="47" priority="54" operator="lessThan">
      <formula>100</formula>
    </cfRule>
  </conditionalFormatting>
  <conditionalFormatting sqref="T288:AA296">
    <cfRule type="cellIs" dxfId="46" priority="51" operator="greaterThanOrEqual">
      <formula>100</formula>
    </cfRule>
    <cfRule type="cellIs" dxfId="45" priority="52" operator="lessThan">
      <formula>100</formula>
    </cfRule>
  </conditionalFormatting>
  <conditionalFormatting sqref="T223 T228:T229">
    <cfRule type="cellIs" dxfId="44" priority="49" operator="greaterThanOrEqual">
      <formula>100</formula>
    </cfRule>
    <cfRule type="cellIs" dxfId="43" priority="50" operator="lessThan">
      <formula>100</formula>
    </cfRule>
  </conditionalFormatting>
  <conditionalFormatting sqref="T249:T251">
    <cfRule type="cellIs" dxfId="42" priority="47" operator="greaterThanOrEqual">
      <formula>100</formula>
    </cfRule>
    <cfRule type="cellIs" dxfId="41" priority="48" operator="lessThan">
      <formula>100</formula>
    </cfRule>
  </conditionalFormatting>
  <conditionalFormatting sqref="T280">
    <cfRule type="cellIs" dxfId="40" priority="45" operator="greaterThanOrEqual">
      <formula>100</formula>
    </cfRule>
    <cfRule type="cellIs" dxfId="39" priority="46" operator="lessThan">
      <formula>100</formula>
    </cfRule>
  </conditionalFormatting>
  <conditionalFormatting sqref="T224:T227">
    <cfRule type="cellIs" dxfId="38" priority="43" operator="greaterThanOrEqual">
      <formula>100</formula>
    </cfRule>
    <cfRule type="cellIs" dxfId="37" priority="44" operator="lessThan">
      <formula>100</formula>
    </cfRule>
  </conditionalFormatting>
  <conditionalFormatting sqref="T230:T233">
    <cfRule type="cellIs" dxfId="36" priority="41" operator="greaterThanOrEqual">
      <formula>100</formula>
    </cfRule>
    <cfRule type="cellIs" dxfId="35" priority="42" operator="lessThan">
      <formula>100</formula>
    </cfRule>
  </conditionalFormatting>
  <conditionalFormatting sqref="T244">
    <cfRule type="cellIs" dxfId="34" priority="39" operator="greaterThanOrEqual">
      <formula>100</formula>
    </cfRule>
    <cfRule type="cellIs" dxfId="33" priority="40" operator="lessThan">
      <formula>100</formula>
    </cfRule>
  </conditionalFormatting>
  <conditionalFormatting sqref="T248">
    <cfRule type="cellIs" dxfId="32" priority="37" operator="greaterThanOrEqual">
      <formula>100</formula>
    </cfRule>
    <cfRule type="cellIs" dxfId="31" priority="38" operator="lessThan">
      <formula>100</formula>
    </cfRule>
  </conditionalFormatting>
  <conditionalFormatting sqref="T252">
    <cfRule type="cellIs" dxfId="30" priority="35" operator="greaterThanOrEqual">
      <formula>100</formula>
    </cfRule>
    <cfRule type="cellIs" dxfId="29" priority="36" operator="lessThan">
      <formula>100</formula>
    </cfRule>
  </conditionalFormatting>
  <conditionalFormatting sqref="T263">
    <cfRule type="cellIs" dxfId="28" priority="33" operator="greaterThanOrEqual">
      <formula>100</formula>
    </cfRule>
    <cfRule type="cellIs" dxfId="27" priority="34" operator="lessThan">
      <formula>100</formula>
    </cfRule>
  </conditionalFormatting>
  <conditionalFormatting sqref="T271">
    <cfRule type="cellIs" dxfId="26" priority="31" operator="greaterThanOrEqual">
      <formula>100</formula>
    </cfRule>
    <cfRule type="cellIs" dxfId="25" priority="32" operator="lessThan">
      <formula>100</formula>
    </cfRule>
  </conditionalFormatting>
  <conditionalFormatting sqref="T272">
    <cfRule type="cellIs" dxfId="24" priority="29" operator="greaterThanOrEqual">
      <formula>100</formula>
    </cfRule>
    <cfRule type="cellIs" dxfId="23" priority="30" operator="lessThan">
      <formula>100</formula>
    </cfRule>
  </conditionalFormatting>
  <conditionalFormatting sqref="T274">
    <cfRule type="cellIs" dxfId="22" priority="27" operator="greaterThanOrEqual">
      <formula>100</formula>
    </cfRule>
    <cfRule type="cellIs" dxfId="21" priority="28" operator="lessThan">
      <formula>100</formula>
    </cfRule>
  </conditionalFormatting>
  <conditionalFormatting sqref="T1:Z1048576">
    <cfRule type="cellIs" dxfId="20" priority="26" operator="equal">
      <formula>0</formula>
    </cfRule>
  </conditionalFormatting>
  <conditionalFormatting sqref="T288:T296">
    <cfRule type="cellIs" dxfId="19" priority="24" operator="greaterThanOrEqual">
      <formula>100</formula>
    </cfRule>
    <cfRule type="cellIs" dxfId="18" priority="25" operator="lessThan">
      <formula>100</formula>
    </cfRule>
  </conditionalFormatting>
  <conditionalFormatting sqref="AA288:AA296">
    <cfRule type="cellIs" dxfId="17" priority="23" operator="equal">
      <formula>0</formula>
    </cfRule>
  </conditionalFormatting>
  <conditionalFormatting sqref="AA295:AA296">
    <cfRule type="cellIs" dxfId="16" priority="22" operator="equal">
      <formula>0</formula>
    </cfRule>
  </conditionalFormatting>
  <conditionalFormatting sqref="T280">
    <cfRule type="cellIs" dxfId="15" priority="20" operator="greaterThanOrEqual">
      <formula>100</formula>
    </cfRule>
    <cfRule type="cellIs" dxfId="14" priority="21" operator="lessThan">
      <formula>100</formula>
    </cfRule>
  </conditionalFormatting>
  <conditionalFormatting sqref="T274">
    <cfRule type="cellIs" dxfId="13" priority="18" operator="greaterThanOrEqual">
      <formula>100</formula>
    </cfRule>
    <cfRule type="cellIs" dxfId="12" priority="19" operator="lessThan">
      <formula>100</formula>
    </cfRule>
  </conditionalFormatting>
  <conditionalFormatting sqref="T280">
    <cfRule type="cellIs" dxfId="11" priority="16" operator="greaterThanOrEqual">
      <formula>100</formula>
    </cfRule>
    <cfRule type="cellIs" dxfId="10" priority="17" operator="lessThan">
      <formula>100</formula>
    </cfRule>
  </conditionalFormatting>
  <conditionalFormatting sqref="T280">
    <cfRule type="cellIs" dxfId="9" priority="14" operator="greaterThanOrEqual">
      <formula>100</formula>
    </cfRule>
    <cfRule type="cellIs" dxfId="8" priority="15" operator="lessThan">
      <formula>100</formula>
    </cfRule>
  </conditionalFormatting>
  <conditionalFormatting sqref="T274">
    <cfRule type="cellIs" dxfId="7" priority="12" operator="greaterThanOrEqual">
      <formula>100</formula>
    </cfRule>
    <cfRule type="cellIs" dxfId="6" priority="13" operator="lessThan">
      <formula>100</formula>
    </cfRule>
  </conditionalFormatting>
  <conditionalFormatting sqref="G22:M22">
    <cfRule type="cellIs" dxfId="5" priority="4" operator="greaterThanOrEqual">
      <formula>100</formula>
    </cfRule>
    <cfRule type="cellIs" dxfId="4" priority="5" operator="lessThan">
      <formula>100</formula>
    </cfRule>
    <cfRule type="cellIs" dxfId="3" priority="6" operator="equal">
      <formula>0</formula>
    </cfRule>
    <cfRule type="cellIs" dxfId="2" priority="7" operator="greaterThan">
      <formula>100</formula>
    </cfRule>
    <cfRule type="cellIs" dxfId="1" priority="8" operator="lessThanOrEqual">
      <formula>100</formula>
    </cfRule>
    <cfRule type="cellIs" dxfId="0" priority="9" operator="greaterThan">
      <formula>150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49"/>
  <sheetViews>
    <sheetView topLeftCell="A130" workbookViewId="0">
      <selection activeCell="A149" sqref="A149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392" t="s">
        <v>464</v>
      </c>
      <c r="B1" s="392" t="s">
        <v>463</v>
      </c>
      <c r="C1" t="s">
        <v>457</v>
      </c>
      <c r="D1" t="s">
        <v>700</v>
      </c>
    </row>
    <row r="2" spans="1:11" x14ac:dyDescent="0.3">
      <c r="A2" s="392"/>
      <c r="B2" s="392"/>
      <c r="C2" s="32" t="s">
        <v>458</v>
      </c>
    </row>
    <row r="3" spans="1:11" x14ac:dyDescent="0.3">
      <c r="A3" s="392"/>
      <c r="B3" s="392"/>
      <c r="C3" s="32" t="s">
        <v>459</v>
      </c>
    </row>
    <row r="4" spans="1:11" x14ac:dyDescent="0.3">
      <c r="A4" s="392"/>
      <c r="B4" s="392"/>
      <c r="C4" s="32" t="s">
        <v>460</v>
      </c>
    </row>
    <row r="5" spans="1:11" x14ac:dyDescent="0.3">
      <c r="A5" s="392"/>
      <c r="B5" s="392"/>
      <c r="C5" s="32" t="s">
        <v>461</v>
      </c>
    </row>
    <row r="6" spans="1:11" x14ac:dyDescent="0.3">
      <c r="A6" s="392"/>
      <c r="B6" s="392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393">
        <v>43788</v>
      </c>
      <c r="B11" s="394" t="s">
        <v>454</v>
      </c>
      <c r="C11" s="394" t="s">
        <v>481</v>
      </c>
      <c r="D11" s="39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393"/>
      <c r="B12" s="394"/>
      <c r="C12" s="394"/>
      <c r="D12" s="39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393"/>
      <c r="B13" s="394"/>
      <c r="C13" s="394"/>
      <c r="D13" s="39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393"/>
      <c r="B14" s="394"/>
      <c r="C14" s="394"/>
      <c r="D14" s="39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1024</v>
      </c>
    </row>
    <row r="133" spans="1:3" x14ac:dyDescent="0.3">
      <c r="A133" s="30">
        <v>45426</v>
      </c>
      <c r="B133" t="s">
        <v>920</v>
      </c>
      <c r="C133" s="357" t="s">
        <v>1027</v>
      </c>
    </row>
    <row r="134" spans="1:3" x14ac:dyDescent="0.3">
      <c r="A134" s="30">
        <v>45447</v>
      </c>
      <c r="B134" t="s">
        <v>920</v>
      </c>
      <c r="C134" s="357" t="s">
        <v>1031</v>
      </c>
    </row>
    <row r="135" spans="1:3" x14ac:dyDescent="0.3">
      <c r="A135" s="30">
        <v>45449</v>
      </c>
      <c r="B135" t="s">
        <v>454</v>
      </c>
      <c r="C135" s="357" t="s">
        <v>1034</v>
      </c>
    </row>
    <row r="136" spans="1:3" x14ac:dyDescent="0.3">
      <c r="A136" s="30">
        <v>45449</v>
      </c>
      <c r="B136" t="s">
        <v>920</v>
      </c>
      <c r="C136" s="357" t="s">
        <v>1035</v>
      </c>
    </row>
    <row r="137" spans="1:3" x14ac:dyDescent="0.3">
      <c r="A137" s="30">
        <v>45470</v>
      </c>
      <c r="B137" t="s">
        <v>908</v>
      </c>
      <c r="C137" s="357" t="s">
        <v>1039</v>
      </c>
    </row>
    <row r="138" spans="1:3" ht="28.8" x14ac:dyDescent="0.3">
      <c r="A138" s="30">
        <v>45470</v>
      </c>
      <c r="B138" t="s">
        <v>908</v>
      </c>
      <c r="C138" s="357" t="s">
        <v>1043</v>
      </c>
    </row>
    <row r="139" spans="1:3" ht="28.8" x14ac:dyDescent="0.3">
      <c r="A139" s="30">
        <v>45482</v>
      </c>
      <c r="B139" t="s">
        <v>920</v>
      </c>
      <c r="C139" s="357" t="s">
        <v>1044</v>
      </c>
    </row>
    <row r="140" spans="1:3" x14ac:dyDescent="0.3">
      <c r="A140" s="30">
        <v>45497</v>
      </c>
      <c r="B140" t="s">
        <v>920</v>
      </c>
      <c r="C140" s="357" t="s">
        <v>1045</v>
      </c>
    </row>
    <row r="141" spans="1:3" x14ac:dyDescent="0.3">
      <c r="A141" s="30">
        <v>45504</v>
      </c>
      <c r="B141" t="s">
        <v>920</v>
      </c>
      <c r="C141" s="357" t="s">
        <v>1050</v>
      </c>
    </row>
    <row r="142" spans="1:3" x14ac:dyDescent="0.3">
      <c r="A142" s="30">
        <v>45512</v>
      </c>
      <c r="B142" t="s">
        <v>920</v>
      </c>
      <c r="C142" s="357" t="s">
        <v>1051</v>
      </c>
    </row>
    <row r="143" spans="1:3" x14ac:dyDescent="0.3">
      <c r="A143" s="30">
        <v>45527</v>
      </c>
      <c r="B143" t="s">
        <v>920</v>
      </c>
      <c r="C143" s="357" t="s">
        <v>1053</v>
      </c>
    </row>
    <row r="144" spans="1:3" x14ac:dyDescent="0.3">
      <c r="A144" s="30">
        <v>45532</v>
      </c>
      <c r="B144" t="s">
        <v>908</v>
      </c>
      <c r="C144" s="357" t="s">
        <v>1057</v>
      </c>
    </row>
    <row r="145" spans="1:3" ht="28.8" x14ac:dyDescent="0.3">
      <c r="A145" s="30">
        <v>45540</v>
      </c>
      <c r="B145" t="s">
        <v>454</v>
      </c>
      <c r="C145" s="357" t="s">
        <v>1059</v>
      </c>
    </row>
    <row r="146" spans="1:3" x14ac:dyDescent="0.3">
      <c r="A146" s="30">
        <v>45561</v>
      </c>
      <c r="B146" t="s">
        <v>454</v>
      </c>
      <c r="C146" s="357" t="s">
        <v>1065</v>
      </c>
    </row>
    <row r="147" spans="1:3" x14ac:dyDescent="0.3">
      <c r="A147" s="30">
        <v>45561</v>
      </c>
      <c r="B147" t="s">
        <v>454</v>
      </c>
      <c r="C147" s="357" t="s">
        <v>1066</v>
      </c>
    </row>
    <row r="148" spans="1:3" x14ac:dyDescent="0.3">
      <c r="A148" s="30">
        <v>45593</v>
      </c>
      <c r="B148" t="s">
        <v>454</v>
      </c>
      <c r="C148" s="357" t="s">
        <v>1067</v>
      </c>
    </row>
    <row r="149" spans="1:3" x14ac:dyDescent="0.3">
      <c r="A149" s="30">
        <v>45600</v>
      </c>
      <c r="B149" t="s">
        <v>908</v>
      </c>
      <c r="C149" s="357" t="s">
        <v>1074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R8:X128 R130:X176 W129:X129">
    <cfRule type="cellIs" dxfId="471" priority="12" operator="greaterThan">
      <formula>150</formula>
    </cfRule>
  </conditionalFormatting>
  <conditionalFormatting sqref="G1:M245 G247:M1048576">
    <cfRule type="cellIs" dxfId="470" priority="1" operator="greaterThanOrEqual">
      <formula>100</formula>
    </cfRule>
    <cfRule type="cellIs" dxfId="469" priority="2" operator="lessThan">
      <formula>100</formula>
    </cfRule>
    <cfRule type="cellIs" dxfId="468" priority="3" operator="equal">
      <formula>0</formula>
    </cfRule>
    <cfRule type="cellIs" dxfId="467" priority="8" operator="greaterThan">
      <formula>100</formula>
    </cfRule>
    <cfRule type="cellIs" dxfId="466" priority="9" operator="lessThanOrEqual">
      <formula>100</formula>
    </cfRule>
    <cfRule type="cellIs" dxfId="465" priority="11" operator="greaterThan">
      <formula>150</formula>
    </cfRule>
  </conditionalFormatting>
  <conditionalFormatting sqref="R129:V129">
    <cfRule type="cellIs" dxfId="464" priority="4" operator="greaterThan">
      <formula>100</formula>
    </cfRule>
    <cfRule type="cellIs" dxfId="463" priority="5" operator="lessThanOrEqual">
      <formula>100</formula>
    </cfRule>
    <cfRule type="cellIs" dxfId="462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S1:Y7 U213:Y213 S214:Y217 U218:Y218 S218 S219:Y237 U238:Y239 S238:S239 U248:Y248 S248 S249:Y257 S267:Y1048576 S258:Z266 S240:Y240 S242:Y247 U241:Y241 S241 T8:Y8 S63:Y64 X62:Y62 S68:Y69 X65:Y67 S72:Y73 X70:Y71 S75:Y85 X74:Y74 S87:Y93 X86:Y86 S95:Y103 X94:Y94 S105:Y114 X104:Y104 S116:Y120 X115:Y115 S122:Y127 X121:Y121 S129:Y131 S133:Y141 V132:Y132 S144:Y144 X142:Y143 X145:Y146 S158:Y164 X157:Y157 S166:Y166 X165:Y165 S168:Y173 X167:Y167 S177:Y178 X174:Y174 X176:Y176 X179:Y179 S9:Y61 S180:Y212 S147:Y156">
    <cfRule type="cellIs" dxfId="461" priority="160" operator="greaterThanOrEqual">
      <formula>100</formula>
    </cfRule>
    <cfRule type="cellIs" dxfId="460" priority="161" operator="lessThan">
      <formula>100</formula>
    </cfRule>
  </conditionalFormatting>
  <conditionalFormatting sqref="S8">
    <cfRule type="cellIs" dxfId="459" priority="153" operator="greaterThanOrEqual">
      <formula>100</formula>
    </cfRule>
    <cfRule type="cellIs" dxfId="458" priority="154" operator="lessThan">
      <formula>100</formula>
    </cfRule>
    <cfRule type="cellIs" dxfId="457" priority="155" operator="equal">
      <formula>0</formula>
    </cfRule>
    <cfRule type="cellIs" dxfId="456" priority="156" operator="greaterThan">
      <formula>100</formula>
    </cfRule>
    <cfRule type="cellIs" dxfId="455" priority="157" operator="lessThanOrEqual">
      <formula>100</formula>
    </cfRule>
    <cfRule type="cellIs" dxfId="454" priority="158" operator="greaterThan">
      <formula>150</formula>
    </cfRule>
  </conditionalFormatting>
  <conditionalFormatting sqref="G8:N187">
    <cfRule type="cellIs" dxfId="453" priority="147" operator="greaterThanOrEqual">
      <formula>100</formula>
    </cfRule>
    <cfRule type="cellIs" dxfId="452" priority="148" operator="lessThan">
      <formula>100</formula>
    </cfRule>
    <cfRule type="cellIs" dxfId="451" priority="149" operator="equal">
      <formula>0</formula>
    </cfRule>
    <cfRule type="cellIs" dxfId="450" priority="150" operator="greaterThan">
      <formula>100</formula>
    </cfRule>
    <cfRule type="cellIs" dxfId="449" priority="151" operator="lessThanOrEqual">
      <formula>100</formula>
    </cfRule>
    <cfRule type="cellIs" dxfId="448" priority="152" operator="greaterThan">
      <formula>150</formula>
    </cfRule>
  </conditionalFormatting>
  <conditionalFormatting sqref="S62:W62">
    <cfRule type="cellIs" dxfId="447" priority="141" operator="greaterThanOrEqual">
      <formula>100</formula>
    </cfRule>
    <cfRule type="cellIs" dxfId="446" priority="142" operator="lessThan">
      <formula>100</formula>
    </cfRule>
    <cfRule type="cellIs" dxfId="445" priority="143" operator="equal">
      <formula>0</formula>
    </cfRule>
    <cfRule type="cellIs" dxfId="444" priority="144" operator="greaterThan">
      <formula>100</formula>
    </cfRule>
    <cfRule type="cellIs" dxfId="443" priority="145" operator="lessThanOrEqual">
      <formula>100</formula>
    </cfRule>
    <cfRule type="cellIs" dxfId="442" priority="146" operator="greaterThan">
      <formula>150</formula>
    </cfRule>
  </conditionalFormatting>
  <conditionalFormatting sqref="S65:W65">
    <cfRule type="cellIs" dxfId="441" priority="135" operator="greaterThanOrEqual">
      <formula>100</formula>
    </cfRule>
    <cfRule type="cellIs" dxfId="440" priority="136" operator="lessThan">
      <formula>100</formula>
    </cfRule>
    <cfRule type="cellIs" dxfId="439" priority="137" operator="equal">
      <formula>0</formula>
    </cfRule>
    <cfRule type="cellIs" dxfId="438" priority="138" operator="greaterThan">
      <formula>100</formula>
    </cfRule>
    <cfRule type="cellIs" dxfId="437" priority="139" operator="lessThanOrEqual">
      <formula>100</formula>
    </cfRule>
    <cfRule type="cellIs" dxfId="436" priority="140" operator="greaterThan">
      <formula>150</formula>
    </cfRule>
  </conditionalFormatting>
  <conditionalFormatting sqref="S66:W66">
    <cfRule type="cellIs" dxfId="435" priority="129" operator="greaterThanOrEqual">
      <formula>100</formula>
    </cfRule>
    <cfRule type="cellIs" dxfId="434" priority="130" operator="lessThan">
      <formula>100</formula>
    </cfRule>
    <cfRule type="cellIs" dxfId="433" priority="131" operator="equal">
      <formula>0</formula>
    </cfRule>
    <cfRule type="cellIs" dxfId="432" priority="132" operator="greaterThan">
      <formula>100</formula>
    </cfRule>
    <cfRule type="cellIs" dxfId="431" priority="133" operator="lessThanOrEqual">
      <formula>100</formula>
    </cfRule>
    <cfRule type="cellIs" dxfId="430" priority="134" operator="greaterThan">
      <formula>150</formula>
    </cfRule>
  </conditionalFormatting>
  <conditionalFormatting sqref="S67:W67">
    <cfRule type="cellIs" dxfId="429" priority="123" operator="greaterThanOrEqual">
      <formula>100</formula>
    </cfRule>
    <cfRule type="cellIs" dxfId="428" priority="124" operator="lessThan">
      <formula>100</formula>
    </cfRule>
    <cfRule type="cellIs" dxfId="427" priority="125" operator="equal">
      <formula>0</formula>
    </cfRule>
    <cfRule type="cellIs" dxfId="426" priority="126" operator="greaterThan">
      <formula>100</formula>
    </cfRule>
    <cfRule type="cellIs" dxfId="425" priority="127" operator="lessThanOrEqual">
      <formula>100</formula>
    </cfRule>
    <cfRule type="cellIs" dxfId="424" priority="128" operator="greaterThan">
      <formula>150</formula>
    </cfRule>
  </conditionalFormatting>
  <conditionalFormatting sqref="S70:W70">
    <cfRule type="cellIs" dxfId="423" priority="117" operator="greaterThanOrEqual">
      <formula>100</formula>
    </cfRule>
    <cfRule type="cellIs" dxfId="422" priority="118" operator="lessThan">
      <formula>100</formula>
    </cfRule>
    <cfRule type="cellIs" dxfId="421" priority="119" operator="equal">
      <formula>0</formula>
    </cfRule>
    <cfRule type="cellIs" dxfId="420" priority="120" operator="greaterThan">
      <formula>100</formula>
    </cfRule>
    <cfRule type="cellIs" dxfId="419" priority="121" operator="lessThanOrEqual">
      <formula>100</formula>
    </cfRule>
    <cfRule type="cellIs" dxfId="418" priority="122" operator="greaterThan">
      <formula>150</formula>
    </cfRule>
  </conditionalFormatting>
  <conditionalFormatting sqref="S71:W71">
    <cfRule type="cellIs" dxfId="417" priority="111" operator="greaterThanOrEqual">
      <formula>100</formula>
    </cfRule>
    <cfRule type="cellIs" dxfId="416" priority="112" operator="lessThan">
      <formula>100</formula>
    </cfRule>
    <cfRule type="cellIs" dxfId="415" priority="113" operator="equal">
      <formula>0</formula>
    </cfRule>
    <cfRule type="cellIs" dxfId="414" priority="114" operator="greaterThan">
      <formula>100</formula>
    </cfRule>
    <cfRule type="cellIs" dxfId="413" priority="115" operator="lessThanOrEqual">
      <formula>100</formula>
    </cfRule>
    <cfRule type="cellIs" dxfId="412" priority="116" operator="greaterThan">
      <formula>150</formula>
    </cfRule>
  </conditionalFormatting>
  <conditionalFormatting sqref="S74:W74">
    <cfRule type="cellIs" dxfId="411" priority="105" operator="greaterThanOrEqual">
      <formula>100</formula>
    </cfRule>
    <cfRule type="cellIs" dxfId="410" priority="106" operator="lessThan">
      <formula>100</formula>
    </cfRule>
    <cfRule type="cellIs" dxfId="409" priority="107" operator="equal">
      <formula>0</formula>
    </cfRule>
    <cfRule type="cellIs" dxfId="408" priority="108" operator="greaterThan">
      <formula>100</formula>
    </cfRule>
    <cfRule type="cellIs" dxfId="407" priority="109" operator="lessThanOrEqual">
      <formula>100</formula>
    </cfRule>
    <cfRule type="cellIs" dxfId="406" priority="110" operator="greaterThan">
      <formula>150</formula>
    </cfRule>
  </conditionalFormatting>
  <conditionalFormatting sqref="S86:W86">
    <cfRule type="cellIs" dxfId="405" priority="99" operator="greaterThanOrEqual">
      <formula>100</formula>
    </cfRule>
    <cfRule type="cellIs" dxfId="404" priority="100" operator="lessThan">
      <formula>100</formula>
    </cfRule>
    <cfRule type="cellIs" dxfId="403" priority="101" operator="equal">
      <formula>0</formula>
    </cfRule>
    <cfRule type="cellIs" dxfId="402" priority="102" operator="greaterThan">
      <formula>100</formula>
    </cfRule>
    <cfRule type="cellIs" dxfId="401" priority="103" operator="lessThanOrEqual">
      <formula>100</formula>
    </cfRule>
    <cfRule type="cellIs" dxfId="400" priority="104" operator="greaterThan">
      <formula>150</formula>
    </cfRule>
  </conditionalFormatting>
  <conditionalFormatting sqref="S94:W94">
    <cfRule type="cellIs" dxfId="399" priority="93" operator="greaterThanOrEqual">
      <formula>100</formula>
    </cfRule>
    <cfRule type="cellIs" dxfId="398" priority="94" operator="lessThan">
      <formula>100</formula>
    </cfRule>
    <cfRule type="cellIs" dxfId="397" priority="95" operator="equal">
      <formula>0</formula>
    </cfRule>
    <cfRule type="cellIs" dxfId="396" priority="96" operator="greaterThan">
      <formula>100</formula>
    </cfRule>
    <cfRule type="cellIs" dxfId="395" priority="97" operator="lessThanOrEqual">
      <formula>100</formula>
    </cfRule>
    <cfRule type="cellIs" dxfId="394" priority="98" operator="greaterThan">
      <formula>150</formula>
    </cfRule>
  </conditionalFormatting>
  <conditionalFormatting sqref="S104:W104">
    <cfRule type="cellIs" dxfId="393" priority="87" operator="greaterThanOrEqual">
      <formula>100</formula>
    </cfRule>
    <cfRule type="cellIs" dxfId="392" priority="88" operator="lessThan">
      <formula>100</formula>
    </cfRule>
    <cfRule type="cellIs" dxfId="391" priority="89" operator="equal">
      <formula>0</formula>
    </cfRule>
    <cfRule type="cellIs" dxfId="390" priority="90" operator="greaterThan">
      <formula>100</formula>
    </cfRule>
    <cfRule type="cellIs" dxfId="389" priority="91" operator="lessThanOrEqual">
      <formula>100</formula>
    </cfRule>
    <cfRule type="cellIs" dxfId="388" priority="92" operator="greaterThan">
      <formula>150</formula>
    </cfRule>
  </conditionalFormatting>
  <conditionalFormatting sqref="S115:W115">
    <cfRule type="cellIs" dxfId="387" priority="81" operator="greaterThanOrEqual">
      <formula>100</formula>
    </cfRule>
    <cfRule type="cellIs" dxfId="386" priority="82" operator="lessThan">
      <formula>100</formula>
    </cfRule>
    <cfRule type="cellIs" dxfId="385" priority="83" operator="equal">
      <formula>0</formula>
    </cfRule>
    <cfRule type="cellIs" dxfId="384" priority="84" operator="greaterThan">
      <formula>100</formula>
    </cfRule>
    <cfRule type="cellIs" dxfId="383" priority="85" operator="lessThanOrEqual">
      <formula>100</formula>
    </cfRule>
    <cfRule type="cellIs" dxfId="382" priority="86" operator="greaterThan">
      <formula>150</formula>
    </cfRule>
  </conditionalFormatting>
  <conditionalFormatting sqref="S121:W121">
    <cfRule type="cellIs" dxfId="381" priority="75" operator="greaterThanOrEqual">
      <formula>100</formula>
    </cfRule>
    <cfRule type="cellIs" dxfId="380" priority="76" operator="lessThan">
      <formula>100</formula>
    </cfRule>
    <cfRule type="cellIs" dxfId="379" priority="77" operator="equal">
      <formula>0</formula>
    </cfRule>
    <cfRule type="cellIs" dxfId="378" priority="78" operator="greaterThan">
      <formula>100</formula>
    </cfRule>
    <cfRule type="cellIs" dxfId="377" priority="79" operator="lessThanOrEqual">
      <formula>100</formula>
    </cfRule>
    <cfRule type="cellIs" dxfId="376" priority="80" operator="greaterThan">
      <formula>150</formula>
    </cfRule>
  </conditionalFormatting>
  <conditionalFormatting sqref="S128:Y128">
    <cfRule type="cellIs" dxfId="375" priority="69" operator="greaterThanOrEqual">
      <formula>100</formula>
    </cfRule>
    <cfRule type="cellIs" dxfId="374" priority="70" operator="lessThan">
      <formula>100</formula>
    </cfRule>
    <cfRule type="cellIs" dxfId="373" priority="71" operator="equal">
      <formula>0</formula>
    </cfRule>
    <cfRule type="cellIs" dxfId="372" priority="72" operator="greaterThan">
      <formula>100</formula>
    </cfRule>
    <cfRule type="cellIs" dxfId="371" priority="73" operator="lessThanOrEqual">
      <formula>100</formula>
    </cfRule>
    <cfRule type="cellIs" dxfId="370" priority="74" operator="greaterThan">
      <formula>150</formula>
    </cfRule>
  </conditionalFormatting>
  <conditionalFormatting sqref="S132:U132">
    <cfRule type="cellIs" dxfId="369" priority="63" operator="greaterThanOrEqual">
      <formula>100</formula>
    </cfRule>
    <cfRule type="cellIs" dxfId="368" priority="64" operator="lessThan">
      <formula>100</formula>
    </cfRule>
    <cfRule type="cellIs" dxfId="367" priority="65" operator="equal">
      <formula>0</formula>
    </cfRule>
    <cfRule type="cellIs" dxfId="366" priority="66" operator="greaterThan">
      <formula>100</formula>
    </cfRule>
    <cfRule type="cellIs" dxfId="365" priority="67" operator="lessThanOrEqual">
      <formula>100</formula>
    </cfRule>
    <cfRule type="cellIs" dxfId="364" priority="68" operator="greaterThan">
      <formula>150</formula>
    </cfRule>
  </conditionalFormatting>
  <conditionalFormatting sqref="S142:W143">
    <cfRule type="cellIs" dxfId="363" priority="57" operator="greaterThanOrEqual">
      <formula>100</formula>
    </cfRule>
    <cfRule type="cellIs" dxfId="362" priority="58" operator="lessThan">
      <formula>100</formula>
    </cfRule>
    <cfRule type="cellIs" dxfId="361" priority="59" operator="equal">
      <formula>0</formula>
    </cfRule>
    <cfRule type="cellIs" dxfId="360" priority="60" operator="greaterThan">
      <formula>100</formula>
    </cfRule>
    <cfRule type="cellIs" dxfId="359" priority="61" operator="lessThanOrEqual">
      <formula>100</formula>
    </cfRule>
    <cfRule type="cellIs" dxfId="358" priority="62" operator="greaterThan">
      <formula>150</formula>
    </cfRule>
  </conditionalFormatting>
  <conditionalFormatting sqref="S145:W145">
    <cfRule type="cellIs" dxfId="357" priority="51" operator="greaterThanOrEqual">
      <formula>100</formula>
    </cfRule>
    <cfRule type="cellIs" dxfId="356" priority="52" operator="lessThan">
      <formula>100</formula>
    </cfRule>
    <cfRule type="cellIs" dxfId="355" priority="53" operator="equal">
      <formula>0</formula>
    </cfRule>
    <cfRule type="cellIs" dxfId="354" priority="54" operator="greaterThan">
      <formula>100</formula>
    </cfRule>
    <cfRule type="cellIs" dxfId="353" priority="55" operator="lessThanOrEqual">
      <formula>100</formula>
    </cfRule>
    <cfRule type="cellIs" dxfId="352" priority="56" operator="greaterThan">
      <formula>150</formula>
    </cfRule>
  </conditionalFormatting>
  <conditionalFormatting sqref="S146:W146">
    <cfRule type="cellIs" dxfId="351" priority="45" operator="greaterThanOrEqual">
      <formula>100</formula>
    </cfRule>
    <cfRule type="cellIs" dxfId="350" priority="46" operator="lessThan">
      <formula>100</formula>
    </cfRule>
    <cfRule type="cellIs" dxfId="349" priority="47" operator="equal">
      <formula>0</formula>
    </cfRule>
    <cfRule type="cellIs" dxfId="348" priority="48" operator="greaterThan">
      <formula>100</formula>
    </cfRule>
    <cfRule type="cellIs" dxfId="347" priority="49" operator="lessThanOrEqual">
      <formula>100</formula>
    </cfRule>
    <cfRule type="cellIs" dxfId="346" priority="50" operator="greaterThan">
      <formula>150</formula>
    </cfRule>
  </conditionalFormatting>
  <conditionalFormatting sqref="S157:W157">
    <cfRule type="cellIs" dxfId="345" priority="39" operator="greaterThanOrEqual">
      <formula>100</formula>
    </cfRule>
    <cfRule type="cellIs" dxfId="344" priority="40" operator="lessThan">
      <formula>100</formula>
    </cfRule>
    <cfRule type="cellIs" dxfId="343" priority="41" operator="equal">
      <formula>0</formula>
    </cfRule>
    <cfRule type="cellIs" dxfId="342" priority="42" operator="greaterThan">
      <formula>100</formula>
    </cfRule>
    <cfRule type="cellIs" dxfId="341" priority="43" operator="lessThanOrEqual">
      <formula>100</formula>
    </cfRule>
    <cfRule type="cellIs" dxfId="340" priority="44" operator="greaterThan">
      <formula>150</formula>
    </cfRule>
  </conditionalFormatting>
  <conditionalFormatting sqref="S165:W165">
    <cfRule type="cellIs" dxfId="339" priority="33" operator="greaterThanOrEqual">
      <formula>100</formula>
    </cfRule>
    <cfRule type="cellIs" dxfId="338" priority="34" operator="lessThan">
      <formula>100</formula>
    </cfRule>
    <cfRule type="cellIs" dxfId="337" priority="35" operator="equal">
      <formula>0</formula>
    </cfRule>
    <cfRule type="cellIs" dxfId="336" priority="36" operator="greaterThan">
      <formula>100</formula>
    </cfRule>
    <cfRule type="cellIs" dxfId="335" priority="37" operator="lessThanOrEqual">
      <formula>100</formula>
    </cfRule>
    <cfRule type="cellIs" dxfId="334" priority="38" operator="greaterThan">
      <formula>150</formula>
    </cfRule>
  </conditionalFormatting>
  <conditionalFormatting sqref="S167:W167">
    <cfRule type="cellIs" dxfId="333" priority="27" operator="greaterThanOrEqual">
      <formula>100</formula>
    </cfRule>
    <cfRule type="cellIs" dxfId="332" priority="28" operator="lessThan">
      <formula>100</formula>
    </cfRule>
    <cfRule type="cellIs" dxfId="331" priority="29" operator="equal">
      <formula>0</formula>
    </cfRule>
    <cfRule type="cellIs" dxfId="330" priority="30" operator="greaterThan">
      <formula>100</formula>
    </cfRule>
    <cfRule type="cellIs" dxfId="329" priority="31" operator="lessThanOrEqual">
      <formula>100</formula>
    </cfRule>
    <cfRule type="cellIs" dxfId="328" priority="32" operator="greaterThan">
      <formula>150</formula>
    </cfRule>
  </conditionalFormatting>
  <conditionalFormatting sqref="S174:W174">
    <cfRule type="cellIs" dxfId="327" priority="21" operator="greaterThanOrEqual">
      <formula>100</formula>
    </cfRule>
    <cfRule type="cellIs" dxfId="326" priority="22" operator="lessThan">
      <formula>100</formula>
    </cfRule>
    <cfRule type="cellIs" dxfId="325" priority="23" operator="equal">
      <formula>0</formula>
    </cfRule>
    <cfRule type="cellIs" dxfId="324" priority="24" operator="greaterThan">
      <formula>100</formula>
    </cfRule>
    <cfRule type="cellIs" dxfId="323" priority="25" operator="lessThanOrEqual">
      <formula>100</formula>
    </cfRule>
    <cfRule type="cellIs" dxfId="322" priority="26" operator="greaterThan">
      <formula>150</formula>
    </cfRule>
  </conditionalFormatting>
  <conditionalFormatting sqref="S175:Y175">
    <cfRule type="cellIs" dxfId="321" priority="15" operator="greaterThanOrEqual">
      <formula>100</formula>
    </cfRule>
    <cfRule type="cellIs" dxfId="320" priority="16" operator="lessThan">
      <formula>100</formula>
    </cfRule>
    <cfRule type="cellIs" dxfId="319" priority="17" operator="equal">
      <formula>0</formula>
    </cfRule>
    <cfRule type="cellIs" dxfId="318" priority="18" operator="greaterThan">
      <formula>100</formula>
    </cfRule>
    <cfRule type="cellIs" dxfId="317" priority="19" operator="lessThanOrEqual">
      <formula>100</formula>
    </cfRule>
    <cfRule type="cellIs" dxfId="316" priority="20" operator="greaterThan">
      <formula>150</formula>
    </cfRule>
  </conditionalFormatting>
  <conditionalFormatting sqref="S176:W176">
    <cfRule type="cellIs" dxfId="315" priority="9" operator="greaterThanOrEqual">
      <formula>100</formula>
    </cfRule>
    <cfRule type="cellIs" dxfId="314" priority="10" operator="lessThan">
      <formula>100</formula>
    </cfRule>
    <cfRule type="cellIs" dxfId="313" priority="11" operator="equal">
      <formula>0</formula>
    </cfRule>
    <cfRule type="cellIs" dxfId="312" priority="12" operator="greaterThan">
      <formula>100</formula>
    </cfRule>
    <cfRule type="cellIs" dxfId="311" priority="13" operator="lessThanOrEqual">
      <formula>100</formula>
    </cfRule>
    <cfRule type="cellIs" dxfId="310" priority="14" operator="greaterThan">
      <formula>150</formula>
    </cfRule>
  </conditionalFormatting>
  <conditionalFormatting sqref="S179:W179">
    <cfRule type="cellIs" dxfId="309" priority="3" operator="greaterThanOrEqual">
      <formula>100</formula>
    </cfRule>
    <cfRule type="cellIs" dxfId="308" priority="4" operator="lessThan">
      <formula>100</formula>
    </cfRule>
    <cfRule type="cellIs" dxfId="307" priority="5" operator="equal">
      <formula>0</formula>
    </cfRule>
    <cfRule type="cellIs" dxfId="306" priority="6" operator="greaterThan">
      <formula>100</formula>
    </cfRule>
    <cfRule type="cellIs" dxfId="305" priority="7" operator="lessThanOrEqual">
      <formula>100</formula>
    </cfRule>
    <cfRule type="cellIs" dxfId="304" priority="8" operator="greaterThan">
      <formula>150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T1:AA5 T251:AA257 U213:AA250 T219:T221 T269:AA1048576 T261:AA267 T223:T232 T234:T243 T246 T248:T249 T7:AA212">
    <cfRule type="cellIs" dxfId="303" priority="33" operator="greaterThanOrEqual">
      <formula>100</formula>
    </cfRule>
    <cfRule type="cellIs" dxfId="302" priority="34" operator="lessThan">
      <formula>100</formula>
    </cfRule>
  </conditionalFormatting>
  <conditionalFormatting sqref="T214:T216">
    <cfRule type="cellIs" dxfId="301" priority="31" operator="greaterThanOrEqual">
      <formula>100</formula>
    </cfRule>
    <cfRule type="cellIs" dxfId="300" priority="32" operator="lessThan">
      <formula>100</formula>
    </cfRule>
  </conditionalFormatting>
  <conditionalFormatting sqref="H261:N267">
    <cfRule type="cellIs" dxfId="299" priority="29" operator="equal">
      <formula>0</formula>
    </cfRule>
    <cfRule type="cellIs" dxfId="298" priority="30" operator="lessThan">
      <formula>100</formula>
    </cfRule>
  </conditionalFormatting>
  <conditionalFormatting sqref="T268:AA268">
    <cfRule type="cellIs" dxfId="297" priority="27" operator="greaterThanOrEqual">
      <formula>100</formula>
    </cfRule>
    <cfRule type="cellIs" dxfId="296" priority="28" operator="lessThan">
      <formula>100</formula>
    </cfRule>
  </conditionalFormatting>
  <conditionalFormatting sqref="G8:M189">
    <cfRule type="cellIs" dxfId="295" priority="21" operator="greaterThanOrEqual">
      <formula>100</formula>
    </cfRule>
    <cfRule type="cellIs" dxfId="294" priority="22" operator="lessThan">
      <formula>100</formula>
    </cfRule>
    <cfRule type="cellIs" dxfId="293" priority="23" operator="equal">
      <formula>0</formula>
    </cfRule>
    <cfRule type="cellIs" dxfId="292" priority="24" operator="greaterThan">
      <formula>100</formula>
    </cfRule>
    <cfRule type="cellIs" dxfId="291" priority="25" operator="lessThanOrEqual">
      <formula>100</formula>
    </cfRule>
    <cfRule type="cellIs" dxfId="290" priority="26" operator="greaterThan">
      <formula>150</formula>
    </cfRule>
  </conditionalFormatting>
  <conditionalFormatting sqref="AE7:AK7">
    <cfRule type="cellIs" dxfId="289" priority="19" operator="greaterThanOrEqual">
      <formula>100</formula>
    </cfRule>
    <cfRule type="cellIs" dxfId="288" priority="20" operator="lessThan">
      <formula>100</formula>
    </cfRule>
  </conditionalFormatting>
  <conditionalFormatting sqref="T213">
    <cfRule type="cellIs" dxfId="287" priority="15" operator="greaterThanOrEqual">
      <formula>100</formula>
    </cfRule>
    <cfRule type="cellIs" dxfId="286" priority="16" operator="lessThan">
      <formula>100</formula>
    </cfRule>
  </conditionalFormatting>
  <conditionalFormatting sqref="T218">
    <cfRule type="cellIs" dxfId="285" priority="13" operator="greaterThanOrEqual">
      <formula>100</formula>
    </cfRule>
    <cfRule type="cellIs" dxfId="284" priority="14" operator="lessThan">
      <formula>100</formula>
    </cfRule>
  </conditionalFormatting>
  <conditionalFormatting sqref="T222">
    <cfRule type="cellIs" dxfId="283" priority="11" operator="greaterThanOrEqual">
      <formula>100</formula>
    </cfRule>
    <cfRule type="cellIs" dxfId="282" priority="12" operator="lessThan">
      <formula>100</formula>
    </cfRule>
  </conditionalFormatting>
  <conditionalFormatting sqref="T233">
    <cfRule type="cellIs" dxfId="281" priority="9" operator="greaterThanOrEqual">
      <formula>100</formula>
    </cfRule>
    <cfRule type="cellIs" dxfId="280" priority="10" operator="lessThan">
      <formula>100</formula>
    </cfRule>
  </conditionalFormatting>
  <conditionalFormatting sqref="T244">
    <cfRule type="cellIs" dxfId="279" priority="7" operator="greaterThanOrEqual">
      <formula>100</formula>
    </cfRule>
    <cfRule type="cellIs" dxfId="278" priority="8" operator="lessThan">
      <formula>100</formula>
    </cfRule>
  </conditionalFormatting>
  <conditionalFormatting sqref="T245">
    <cfRule type="cellIs" dxfId="277" priority="5" operator="greaterThanOrEqual">
      <formula>100</formula>
    </cfRule>
    <cfRule type="cellIs" dxfId="276" priority="6" operator="lessThan">
      <formula>100</formula>
    </cfRule>
  </conditionalFormatting>
  <conditionalFormatting sqref="T247">
    <cfRule type="cellIs" dxfId="275" priority="3" operator="greaterThanOrEqual">
      <formula>100</formula>
    </cfRule>
    <cfRule type="cellIs" dxfId="274" priority="4" operator="lessThan">
      <formula>100</formula>
    </cfRule>
  </conditionalFormatting>
  <conditionalFormatting sqref="T250">
    <cfRule type="cellIs" dxfId="273" priority="1" operator="greaterThanOrEqual">
      <formula>100</formula>
    </cfRule>
    <cfRule type="cellIs" dxfId="272" priority="2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T1:Z5 T242:Z242 T219:T229 U199:Z235 T232:T235 T250:Z1048576 T236:Z239 T7:Z198">
    <cfRule type="cellIs" dxfId="271" priority="17" operator="greaterThanOrEqual">
      <formula>100</formula>
    </cfRule>
    <cfRule type="cellIs" dxfId="270" priority="18" operator="lessThan">
      <formula>100</formula>
    </cfRule>
  </conditionalFormatting>
  <conditionalFormatting sqref="T199:T217">
    <cfRule type="cellIs" dxfId="269" priority="15" operator="greaterThanOrEqual">
      <formula>100</formula>
    </cfRule>
    <cfRule type="cellIs" dxfId="268" priority="16" operator="lessThan">
      <formula>100</formula>
    </cfRule>
  </conditionalFormatting>
  <conditionalFormatting sqref="T243:AA249">
    <cfRule type="cellIs" dxfId="267" priority="13" operator="greaterThanOrEqual">
      <formula>100</formula>
    </cfRule>
    <cfRule type="cellIs" dxfId="266" priority="14" operator="lessThan">
      <formula>100</formula>
    </cfRule>
  </conditionalFormatting>
  <conditionalFormatting sqref="G243:L249">
    <cfRule type="cellIs" dxfId="265" priority="11" operator="equal">
      <formula>0</formula>
    </cfRule>
    <cfRule type="cellIs" dxfId="264" priority="12" operator="lessThan">
      <formula>100</formula>
    </cfRule>
  </conditionalFormatting>
  <conditionalFormatting sqref="M243:M249">
    <cfRule type="cellIs" dxfId="263" priority="9" operator="equal">
      <formula>0</formula>
    </cfRule>
    <cfRule type="cellIs" dxfId="262" priority="10" operator="lessThan">
      <formula>100</formula>
    </cfRule>
  </conditionalFormatting>
  <conditionalFormatting sqref="T218">
    <cfRule type="cellIs" dxfId="261" priority="7" operator="greaterThanOrEqual">
      <formula>100</formula>
    </cfRule>
    <cfRule type="cellIs" dxfId="260" priority="8" operator="lessThan">
      <formula>100</formula>
    </cfRule>
  </conditionalFormatting>
  <conditionalFormatting sqref="G8:M175">
    <cfRule type="cellIs" dxfId="259" priority="1" operator="greaterThanOrEqual">
      <formula>100</formula>
    </cfRule>
    <cfRule type="cellIs" dxfId="258" priority="2" operator="lessThan">
      <formula>100</formula>
    </cfRule>
    <cfRule type="cellIs" dxfId="257" priority="3" operator="equal">
      <formula>0</formula>
    </cfRule>
    <cfRule type="cellIs" dxfId="256" priority="4" operator="greaterThan">
      <formula>100</formula>
    </cfRule>
    <cfRule type="cellIs" dxfId="255" priority="5" operator="lessThanOrEqual">
      <formula>100</formula>
    </cfRule>
    <cfRule type="cellIs" dxfId="254" priority="6" operator="greaterThan">
      <formula>150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T1:Z5 U205:Z242 T239:T240 T256:Z256 T226:T236 T242 T283:Z1048576 T243:Z246 T7:Z204">
    <cfRule type="cellIs" dxfId="253" priority="21" operator="greaterThanOrEqual">
      <formula>100</formula>
    </cfRule>
    <cfRule type="cellIs" dxfId="252" priority="22" operator="lessThan">
      <formula>100</formula>
    </cfRule>
  </conditionalFormatting>
  <conditionalFormatting sqref="T205:T223">
    <cfRule type="cellIs" dxfId="251" priority="19" operator="greaterThanOrEqual">
      <formula>100</formula>
    </cfRule>
    <cfRule type="cellIs" dxfId="250" priority="20" operator="lessThan">
      <formula>100</formula>
    </cfRule>
  </conditionalFormatting>
  <conditionalFormatting sqref="T249:AA255">
    <cfRule type="cellIs" dxfId="249" priority="17" operator="greaterThanOrEqual">
      <formula>100</formula>
    </cfRule>
    <cfRule type="cellIs" dxfId="248" priority="18" operator="lessThan">
      <formula>100</formula>
    </cfRule>
  </conditionalFormatting>
  <conditionalFormatting sqref="T225">
    <cfRule type="cellIs" dxfId="247" priority="15" operator="greaterThanOrEqual">
      <formula>100</formula>
    </cfRule>
    <cfRule type="cellIs" dxfId="246" priority="16" operator="lessThan">
      <formula>100</formula>
    </cfRule>
  </conditionalFormatting>
  <conditionalFormatting sqref="T224">
    <cfRule type="cellIs" dxfId="245" priority="13" operator="greaterThanOrEqual">
      <formula>100</formula>
    </cfRule>
    <cfRule type="cellIs" dxfId="244" priority="14" operator="lessThan">
      <formula>100</formula>
    </cfRule>
  </conditionalFormatting>
  <conditionalFormatting sqref="T241">
    <cfRule type="cellIs" dxfId="243" priority="11" operator="greaterThanOrEqual">
      <formula>100</formula>
    </cfRule>
    <cfRule type="cellIs" dxfId="242" priority="12" operator="lessThan">
      <formula>100</formula>
    </cfRule>
  </conditionalFormatting>
  <conditionalFormatting sqref="T257:Z264 T268:Z282">
    <cfRule type="cellIs" dxfId="241" priority="9" operator="greaterThanOrEqual">
      <formula>100</formula>
    </cfRule>
    <cfRule type="cellIs" dxfId="240" priority="10" operator="lessThan">
      <formula>100</formula>
    </cfRule>
  </conditionalFormatting>
  <conditionalFormatting sqref="T265:Z267">
    <cfRule type="cellIs" dxfId="239" priority="7" operator="greaterThanOrEqual">
      <formula>100</formula>
    </cfRule>
    <cfRule type="cellIs" dxfId="238" priority="8" operator="lessThan">
      <formula>100</formula>
    </cfRule>
  </conditionalFormatting>
  <conditionalFormatting sqref="G8:M181">
    <cfRule type="cellIs" dxfId="237" priority="1" operator="greaterThanOrEqual">
      <formula>100</formula>
    </cfRule>
    <cfRule type="cellIs" dxfId="236" priority="2" operator="lessThan">
      <formula>100</formula>
    </cfRule>
    <cfRule type="cellIs" dxfId="235" priority="3" operator="equal">
      <formula>0</formula>
    </cfRule>
    <cfRule type="cellIs" dxfId="234" priority="4" operator="greaterThan">
      <formula>100</formula>
    </cfRule>
    <cfRule type="cellIs" dxfId="233" priority="5" operator="lessThanOrEqual">
      <formula>100</formula>
    </cfRule>
    <cfRule type="cellIs" dxfId="232" priority="6" operator="greaterThan">
      <formula>150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sheet="1"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T1:Z5 U223:Z261 T258:T259 T275:Z275 T245:T250 T261 T302:Z1048576 T262:Z265 T214:Z222 U203:Z213 T253 T255 AA200:AA265 T200:Z202 T7:AA199">
    <cfRule type="cellIs" dxfId="231" priority="55" operator="greaterThanOrEqual">
      <formula>100</formula>
    </cfRule>
    <cfRule type="cellIs" dxfId="230" priority="56" operator="lessThan">
      <formula>100</formula>
    </cfRule>
  </conditionalFormatting>
  <conditionalFormatting sqref="T223 T225:T227 T233:T242">
    <cfRule type="cellIs" dxfId="229" priority="53" operator="greaterThanOrEqual">
      <formula>100</formula>
    </cfRule>
    <cfRule type="cellIs" dxfId="228" priority="54" operator="lessThan">
      <formula>100</formula>
    </cfRule>
  </conditionalFormatting>
  <conditionalFormatting sqref="T244">
    <cfRule type="cellIs" dxfId="227" priority="49" operator="greaterThanOrEqual">
      <formula>100</formula>
    </cfRule>
    <cfRule type="cellIs" dxfId="226" priority="50" operator="lessThan">
      <formula>100</formula>
    </cfRule>
  </conditionalFormatting>
  <conditionalFormatting sqref="T276:Z283 T287:Z301">
    <cfRule type="cellIs" dxfId="225" priority="43" operator="greaterThanOrEqual">
      <formula>100</formula>
    </cfRule>
    <cfRule type="cellIs" dxfId="224" priority="44" operator="lessThan">
      <formula>100</formula>
    </cfRule>
  </conditionalFormatting>
  <conditionalFormatting sqref="T284:Z286">
    <cfRule type="cellIs" dxfId="223" priority="41" operator="greaterThanOrEqual">
      <formula>100</formula>
    </cfRule>
    <cfRule type="cellIs" dxfId="222" priority="42" operator="lessThan">
      <formula>100</formula>
    </cfRule>
  </conditionalFormatting>
  <conditionalFormatting sqref="G8:M199">
    <cfRule type="cellIs" dxfId="221" priority="35" operator="greaterThanOrEqual">
      <formula>100</formula>
    </cfRule>
    <cfRule type="cellIs" dxfId="220" priority="36" operator="lessThan">
      <formula>100</formula>
    </cfRule>
    <cfRule type="cellIs" dxfId="219" priority="37" operator="equal">
      <formula>0</formula>
    </cfRule>
    <cfRule type="cellIs" dxfId="218" priority="38" operator="greaterThan">
      <formula>100</formula>
    </cfRule>
    <cfRule type="cellIs" dxfId="217" priority="39" operator="lessThanOrEqual">
      <formula>100</formula>
    </cfRule>
    <cfRule type="cellIs" dxfId="216" priority="40" operator="greaterThan">
      <formula>150</formula>
    </cfRule>
  </conditionalFormatting>
  <conditionalFormatting sqref="AE7:AK7">
    <cfRule type="cellIs" dxfId="215" priority="33" operator="greaterThanOrEqual">
      <formula>100</formula>
    </cfRule>
    <cfRule type="cellIs" dxfId="214" priority="34" operator="lessThan">
      <formula>100</formula>
    </cfRule>
  </conditionalFormatting>
  <conditionalFormatting sqref="T268:AA274">
    <cfRule type="cellIs" dxfId="213" priority="31" operator="greaterThanOrEqual">
      <formula>100</formula>
    </cfRule>
    <cfRule type="cellIs" dxfId="212" priority="32" operator="lessThan">
      <formula>100</formula>
    </cfRule>
  </conditionalFormatting>
  <conditionalFormatting sqref="T203:T213">
    <cfRule type="cellIs" dxfId="211" priority="29" operator="greaterThanOrEqual">
      <formula>100</formula>
    </cfRule>
    <cfRule type="cellIs" dxfId="210" priority="30" operator="lessThan">
      <formula>100</formula>
    </cfRule>
  </conditionalFormatting>
  <conditionalFormatting sqref="T229:T231">
    <cfRule type="cellIs" dxfId="209" priority="25" operator="greaterThanOrEqual">
      <formula>100</formula>
    </cfRule>
    <cfRule type="cellIs" dxfId="208" priority="26" operator="lessThan">
      <formula>100</formula>
    </cfRule>
  </conditionalFormatting>
  <conditionalFormatting sqref="T224">
    <cfRule type="cellIs" dxfId="207" priority="19" operator="greaterThanOrEqual">
      <formula>100</formula>
    </cfRule>
    <cfRule type="cellIs" dxfId="206" priority="20" operator="lessThan">
      <formula>100</formula>
    </cfRule>
  </conditionalFormatting>
  <conditionalFormatting sqref="T228">
    <cfRule type="cellIs" dxfId="205" priority="17" operator="greaterThanOrEqual">
      <formula>100</formula>
    </cfRule>
    <cfRule type="cellIs" dxfId="204" priority="18" operator="lessThan">
      <formula>100</formula>
    </cfRule>
  </conditionalFormatting>
  <conditionalFormatting sqref="T232">
    <cfRule type="cellIs" dxfId="203" priority="15" operator="greaterThanOrEqual">
      <formula>100</formula>
    </cfRule>
    <cfRule type="cellIs" dxfId="202" priority="16" operator="lessThan">
      <formula>100</formula>
    </cfRule>
  </conditionalFormatting>
  <conditionalFormatting sqref="T243">
    <cfRule type="cellIs" dxfId="201" priority="13" operator="greaterThanOrEqual">
      <formula>100</formula>
    </cfRule>
    <cfRule type="cellIs" dxfId="200" priority="14" operator="lessThan">
      <formula>100</formula>
    </cfRule>
  </conditionalFormatting>
  <conditionalFormatting sqref="T251:T252">
    <cfRule type="cellIs" dxfId="199" priority="11" operator="greaterThanOrEqual">
      <formula>100</formula>
    </cfRule>
    <cfRule type="cellIs" dxfId="198" priority="12" operator="lessThan">
      <formula>100</formula>
    </cfRule>
  </conditionalFormatting>
  <conditionalFormatting sqref="T254">
    <cfRule type="cellIs" dxfId="197" priority="9" operator="greaterThanOrEqual">
      <formula>100</formula>
    </cfRule>
    <cfRule type="cellIs" dxfId="196" priority="10" operator="lessThan">
      <formula>100</formula>
    </cfRule>
  </conditionalFormatting>
  <conditionalFormatting sqref="T260">
    <cfRule type="cellIs" dxfId="195" priority="7" operator="greaterThanOrEqual">
      <formula>100</formula>
    </cfRule>
    <cfRule type="cellIs" dxfId="194" priority="8" operator="lessThan">
      <formula>100</formula>
    </cfRule>
  </conditionalFormatting>
  <conditionalFormatting sqref="T27:X27">
    <cfRule type="cellIs" dxfId="193" priority="1" operator="greaterThanOrEqual">
      <formula>100</formula>
    </cfRule>
    <cfRule type="cellIs" dxfId="192" priority="2" operator="lessThan">
      <formula>100</formula>
    </cfRule>
    <cfRule type="cellIs" dxfId="191" priority="3" operator="equal">
      <formula>0</formula>
    </cfRule>
    <cfRule type="cellIs" dxfId="190" priority="4" operator="greaterThan">
      <formula>100</formula>
    </cfRule>
    <cfRule type="cellIs" dxfId="189" priority="5" operator="lessThanOrEqual">
      <formula>100</formula>
    </cfRule>
    <cfRule type="cellIs" dxfId="188" priority="6" operator="greaterThan">
      <formula>150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0"/>
  <sheetViews>
    <sheetView showGridLines="0" zoomScaleNormal="100" workbookViewId="0">
      <selection activeCell="F6" sqref="F6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3.33203125" style="189" hidden="1" customWidth="1"/>
    <col min="19" max="19" width="12.88671875" style="186" hidden="1" customWidth="1"/>
    <col min="20" max="20" width="18.6640625" style="186" hidden="1" customWidth="1"/>
    <col min="21" max="26" width="10.5546875" style="186" hidden="1" customWidth="1"/>
    <col min="27" max="27" width="7.33203125" style="190" hidden="1" customWidth="1"/>
    <col min="28" max="28" width="18.6640625" style="283" hidden="1" customWidth="1"/>
    <col min="29" max="29" width="63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893</v>
      </c>
      <c r="Q1" s="363">
        <f>102.5%*100.75%</f>
        <v>1.0326875</v>
      </c>
      <c r="R1" s="362" t="s">
        <v>892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890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894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891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1058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 t="s">
        <v>795</v>
      </c>
      <c r="R6" s="177"/>
      <c r="S6" s="179"/>
      <c r="T6" s="204">
        <v>5</v>
      </c>
      <c r="U6" s="204">
        <f>T6+1</f>
        <v>6</v>
      </c>
      <c r="V6" s="204">
        <f t="shared" ref="V6:Z6" si="0">U6+1</f>
        <v>7</v>
      </c>
      <c r="W6" s="204">
        <f t="shared" si="0"/>
        <v>8</v>
      </c>
      <c r="X6" s="204">
        <f t="shared" si="0"/>
        <v>9</v>
      </c>
      <c r="Y6" s="204">
        <f t="shared" si="0"/>
        <v>10</v>
      </c>
      <c r="Z6" s="204">
        <f t="shared" si="0"/>
        <v>11</v>
      </c>
      <c r="AA6" s="204"/>
      <c r="AB6" s="133" t="s">
        <v>895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5" t="s">
        <v>6</v>
      </c>
      <c r="Q7" s="272" t="s">
        <v>599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39" ca="1" si="1">T8</f>
        <v>84799</v>
      </c>
      <c r="H8" s="74">
        <f t="shared" ref="H8:H39" ca="1" si="2">U8</f>
        <v>89261</v>
      </c>
      <c r="I8" s="74">
        <f t="shared" ref="I8:I39" ca="1" si="3">V8</f>
        <v>93959</v>
      </c>
      <c r="J8" s="74">
        <f t="shared" ref="J8:J39" ca="1" si="4">W8</f>
        <v>98905</v>
      </c>
      <c r="K8" s="74">
        <f t="shared" ref="K8:K39" ca="1" si="5">X8</f>
        <v>101671</v>
      </c>
      <c r="L8" s="74">
        <f t="shared" ref="L8:L39" ca="1" si="6">Y8</f>
        <v>104522</v>
      </c>
      <c r="M8" s="74">
        <f t="shared" ref="M8:M39" ca="1" si="7">Z8</f>
        <v>107500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84799</v>
      </c>
      <c r="U8" s="186" cm="1">
        <f t="array" aca="1" ref="U8" ca="1">ROUND(IF($Q8="Y",VLOOKUP($P8, INDIRECT($Q$2),U$6,0)*INDIRECT($P$1),VLOOKUP($P8, INDIRECT($Q$2),U$6,0)),IF($E8="E",0,3))</f>
        <v>89261</v>
      </c>
      <c r="V8" s="186" cm="1">
        <f t="array" aca="1" ref="V8" ca="1">ROUND(IF($Q8="Y",VLOOKUP($P8, INDIRECT($Q$2),V$6,0)*INDIRECT($P$1),VLOOKUP($P8, INDIRECT($Q$2),V$6,0)),IF($E8="E",0,3))</f>
        <v>93959</v>
      </c>
      <c r="W8" s="186" cm="1">
        <f t="array" aca="1" ref="W8" ca="1">ROUND(IF($Q8="Y",VLOOKUP($P8, INDIRECT($Q$2),W$6,0)*INDIRECT($P$1),VLOOKUP($P8, INDIRECT($Q$2),W$6,0)),IF($E8="E",0,3))</f>
        <v>98905</v>
      </c>
      <c r="X8" s="186" cm="1">
        <f t="array" aca="1" ref="X8" ca="1">ROUND(IF($Q8="Y",VLOOKUP($P8, INDIRECT($Q$2),X$6,0)*INDIRECT($P$1),VLOOKUP($P8, INDIRECT($Q$2),X$6,0)),IF($E8="E",0,3))</f>
        <v>101671</v>
      </c>
      <c r="Y8" s="186" cm="1">
        <f t="array" aca="1" ref="Y8" ca="1">ROUND(IF($Q8="Y",VLOOKUP($P8, INDIRECT($Q$2),Y$6,0)*INDIRECT($P$1),VLOOKUP($P8, INDIRECT($Q$2),Y$6,0)),IF($E8="E",0,3))</f>
        <v>104522</v>
      </c>
      <c r="Z8" s="186" cm="1">
        <f t="array" aca="1" ref="Z8" ca="1">ROUND(IF($Q8="Y",VLOOKUP($P8, INDIRECT($Q$2),Z$6,0)*INDIRECT($P$1),VLOOKUP($P8, INDIRECT($Q$2),Z$6,0)),IF($E8="E",0,3))</f>
        <v>107500</v>
      </c>
      <c r="AA8" s="186"/>
      <c r="AB8" s="282" t="str">
        <f>A8</f>
        <v>00001C</v>
      </c>
      <c r="AC8" s="130" t="str">
        <f t="shared" ref="AC8:AC17" si="8">F8</f>
        <v>311 Operations Manager</v>
      </c>
      <c r="AD8" s="284" t="str">
        <f t="shared" ref="AD8:AD17" si="9">C8</f>
        <v>83</v>
      </c>
      <c r="AE8" s="282">
        <f t="shared" ref="AE8:AE39" ca="1" si="10">IF(T8=0,"",IF($E8="E",ROUNDUP(T8/2080,3),T8))</f>
        <v>40.768999999999998</v>
      </c>
      <c r="AF8" s="282">
        <f t="shared" ref="AF8:AF39" ca="1" si="11">IF(U8=0,"",IF($E8="E",ROUNDUP(U8/2080,3),U8))</f>
        <v>42.913999999999994</v>
      </c>
      <c r="AG8" s="282">
        <f t="shared" ref="AG8:AG39" ca="1" si="12">IF(V8=0,"",IF($E8="E",ROUNDUP(V8/2080,3),V8))</f>
        <v>45.172999999999995</v>
      </c>
      <c r="AH8" s="282">
        <f t="shared" ref="AH8:AH39" ca="1" si="13">IF(W8=0,"",IF($E8="E",ROUNDUP(W8/2080,3),W8))</f>
        <v>47.550999999999995</v>
      </c>
      <c r="AI8" s="282">
        <f t="shared" ref="AI8:AI39" ca="1" si="14">IF(X8=0,"",IF($E8="E",ROUNDUP(X8/2080,3),X8))</f>
        <v>48.881</v>
      </c>
      <c r="AJ8" s="282">
        <f t="shared" ref="AJ8:AJ39" ca="1" si="15">IF(Y8=0,"",IF($E8="E",ROUNDUP(Y8/2080,3),Y8))</f>
        <v>50.250999999999998</v>
      </c>
      <c r="AK8" s="282">
        <f t="shared" ref="AK8:AK39" ca="1" si="16">IF(Z8=0,"",IF($E8="E",ROUNDUP(Z8/2080,3),Z8))</f>
        <v>51.683</v>
      </c>
    </row>
    <row r="9" spans="1:38" x14ac:dyDescent="0.3">
      <c r="A9" s="75" t="s">
        <v>926</v>
      </c>
      <c r="B9" s="75">
        <v>12</v>
      </c>
      <c r="C9" s="70" t="s">
        <v>574</v>
      </c>
      <c r="D9" s="75">
        <v>543</v>
      </c>
      <c r="E9" s="75" t="s">
        <v>17</v>
      </c>
      <c r="F9" s="73" t="s">
        <v>927</v>
      </c>
      <c r="G9" s="74">
        <f t="shared" si="1"/>
        <v>105507</v>
      </c>
      <c r="H9" s="74">
        <f t="shared" si="2"/>
        <v>109731</v>
      </c>
      <c r="I9" s="74">
        <f t="shared" si="3"/>
        <v>114124</v>
      </c>
      <c r="J9" s="74">
        <f t="shared" si="4"/>
        <v>118694</v>
      </c>
      <c r="K9" s="74">
        <f t="shared" si="5"/>
        <v>123448</v>
      </c>
      <c r="L9" s="74">
        <f t="shared" si="6"/>
        <v>0</v>
      </c>
      <c r="M9" s="74">
        <f t="shared" si="7"/>
        <v>0</v>
      </c>
      <c r="N9" s="72"/>
      <c r="P9" s="187" t="str">
        <f t="shared" ref="P9:P16" si="17">A9</f>
        <v>59449C</v>
      </c>
      <c r="Q9" s="186" t="s">
        <v>600</v>
      </c>
      <c r="R9" s="188" t="str">
        <f t="shared" ref="R9:R17" si="18">F9</f>
        <v>311 Service Center Operations Manager</v>
      </c>
      <c r="S9" s="189" t="str">
        <f t="shared" ref="S9:S17" si="19">C9</f>
        <v>044</v>
      </c>
      <c r="T9" s="338">
        <v>105507</v>
      </c>
      <c r="U9" s="338">
        <v>109731</v>
      </c>
      <c r="V9" s="338">
        <v>114124</v>
      </c>
      <c r="W9" s="338">
        <v>118694</v>
      </c>
      <c r="X9" s="338">
        <v>123448</v>
      </c>
      <c r="AA9" s="186"/>
      <c r="AB9" s="282"/>
      <c r="AC9" s="130" t="str">
        <f t="shared" si="8"/>
        <v>311 Service Center Operations Manager</v>
      </c>
      <c r="AD9" s="284" t="str">
        <f t="shared" si="9"/>
        <v>044</v>
      </c>
      <c r="AE9" s="282">
        <f t="shared" si="10"/>
        <v>50.724999999999994</v>
      </c>
      <c r="AF9" s="282">
        <f t="shared" si="11"/>
        <v>52.756</v>
      </c>
      <c r="AG9" s="282">
        <f t="shared" si="12"/>
        <v>54.867999999999995</v>
      </c>
      <c r="AH9" s="282">
        <f t="shared" si="13"/>
        <v>57.064999999999998</v>
      </c>
      <c r="AI9" s="282">
        <f t="shared" si="14"/>
        <v>59.35</v>
      </c>
      <c r="AJ9" s="282" t="str">
        <f t="shared" si="15"/>
        <v/>
      </c>
      <c r="AK9" s="282" t="str">
        <f t="shared" si="16"/>
        <v/>
      </c>
    </row>
    <row r="10" spans="1:38" x14ac:dyDescent="0.3">
      <c r="A10" s="75" t="s">
        <v>20</v>
      </c>
      <c r="B10" s="75">
        <v>10</v>
      </c>
      <c r="C10" s="70" t="s">
        <v>18</v>
      </c>
      <c r="D10" s="75">
        <v>485</v>
      </c>
      <c r="E10" s="75" t="s">
        <v>17</v>
      </c>
      <c r="F10" s="73" t="s">
        <v>313</v>
      </c>
      <c r="G10" s="74">
        <f t="shared" ca="1" si="1"/>
        <v>84799</v>
      </c>
      <c r="H10" s="74">
        <f t="shared" ca="1" si="2"/>
        <v>89261</v>
      </c>
      <c r="I10" s="74">
        <f t="shared" ca="1" si="3"/>
        <v>93959</v>
      </c>
      <c r="J10" s="74">
        <f t="shared" ca="1" si="4"/>
        <v>98905</v>
      </c>
      <c r="K10" s="74">
        <f t="shared" ca="1" si="5"/>
        <v>101671</v>
      </c>
      <c r="L10" s="74">
        <f t="shared" ca="1" si="6"/>
        <v>104522</v>
      </c>
      <c r="M10" s="74">
        <f t="shared" ca="1" si="7"/>
        <v>107500</v>
      </c>
      <c r="N10" s="72"/>
      <c r="P10" s="187" t="str">
        <f t="shared" si="17"/>
        <v>00017C</v>
      </c>
      <c r="Q10" s="186" t="s">
        <v>600</v>
      </c>
      <c r="R10" s="188" t="str">
        <f t="shared" si="18"/>
        <v xml:space="preserve">911 Operations Manager </v>
      </c>
      <c r="S10" s="189" t="str">
        <f t="shared" si="19"/>
        <v>83</v>
      </c>
      <c r="T10" s="186" cm="1">
        <f t="array" aca="1" ref="T10" ca="1">ROUND(IF($Q10="Y",VLOOKUP($P10, INDIRECT($Q$2),T$6,0)*INDIRECT($P$1),VLOOKUP($P10, INDIRECT($Q$2),T$6,0)),IF($E10="E",0,3))</f>
        <v>84799</v>
      </c>
      <c r="U10" s="186" cm="1">
        <f t="array" aca="1" ref="U10" ca="1">ROUND(IF($Q10="Y",VLOOKUP($P10, INDIRECT($Q$2),U$6,0)*INDIRECT($P$1),VLOOKUP($P10, INDIRECT($Q$2),U$6,0)),IF($E10="E",0,3))</f>
        <v>89261</v>
      </c>
      <c r="V10" s="186" cm="1">
        <f t="array" aca="1" ref="V10" ca="1">ROUND(IF($Q10="Y",VLOOKUP($P10, INDIRECT($Q$2),V$6,0)*INDIRECT($P$1),VLOOKUP($P10, INDIRECT($Q$2),V$6,0)),IF($E10="E",0,3))</f>
        <v>93959</v>
      </c>
      <c r="W10" s="186" cm="1">
        <f t="array" aca="1" ref="W10" ca="1">ROUND(IF($Q10="Y",VLOOKUP($P10, INDIRECT($Q$2),W$6,0)*INDIRECT($P$1),VLOOKUP($P10, INDIRECT($Q$2),W$6,0)),IF($E10="E",0,3))</f>
        <v>98905</v>
      </c>
      <c r="X10" s="186" cm="1">
        <f t="array" aca="1" ref="X10" ca="1">ROUND(IF($Q10="Y",VLOOKUP($P10, INDIRECT($Q$2),X$6,0)*INDIRECT($P$1),VLOOKUP($P10, INDIRECT($Q$2),X$6,0)),IF($E10="E",0,3))</f>
        <v>101671</v>
      </c>
      <c r="Y10" s="186" cm="1">
        <f t="array" aca="1" ref="Y10" ca="1">ROUND(IF($Q10="Y",VLOOKUP($P10, INDIRECT($Q$2),Y$6,0)*INDIRECT($P$1),VLOOKUP($P10, INDIRECT($Q$2),Y$6,0)),IF($E10="E",0,3))</f>
        <v>104522</v>
      </c>
      <c r="Z10" s="186" cm="1">
        <f t="array" aca="1" ref="Z10" ca="1">ROUND(IF($Q10="Y",VLOOKUP($P10, INDIRECT($Q$2),Z$6,0)*INDIRECT($P$1),VLOOKUP($P10, INDIRECT($Q$2),Z$6,0)),IF($E10="E",0,3))</f>
        <v>107500</v>
      </c>
      <c r="AA10" s="186"/>
      <c r="AB10" s="282" t="str">
        <f t="shared" ref="AB10:AB17" si="20">A10</f>
        <v>00017C</v>
      </c>
      <c r="AC10" s="130" t="str">
        <f t="shared" si="8"/>
        <v xml:space="preserve">911 Operations Manager </v>
      </c>
      <c r="AD10" s="284" t="str">
        <f t="shared" si="9"/>
        <v>83</v>
      </c>
      <c r="AE10" s="282">
        <f t="shared" ca="1" si="10"/>
        <v>40.768999999999998</v>
      </c>
      <c r="AF10" s="282">
        <f t="shared" ca="1" si="11"/>
        <v>42.913999999999994</v>
      </c>
      <c r="AG10" s="282">
        <f t="shared" ca="1" si="12"/>
        <v>45.172999999999995</v>
      </c>
      <c r="AH10" s="282">
        <f t="shared" ca="1" si="13"/>
        <v>47.550999999999995</v>
      </c>
      <c r="AI10" s="282">
        <f t="shared" ca="1" si="14"/>
        <v>48.881</v>
      </c>
      <c r="AJ10" s="282">
        <f t="shared" ca="1" si="15"/>
        <v>50.250999999999998</v>
      </c>
      <c r="AK10" s="282">
        <f t="shared" ca="1" si="16"/>
        <v>51.683</v>
      </c>
    </row>
    <row r="11" spans="1:38" x14ac:dyDescent="0.3">
      <c r="A11" s="75" t="s">
        <v>23</v>
      </c>
      <c r="B11" s="75">
        <v>7</v>
      </c>
      <c r="C11" s="70" t="s">
        <v>22</v>
      </c>
      <c r="D11" s="75">
        <v>340</v>
      </c>
      <c r="E11" s="75" t="s">
        <v>21</v>
      </c>
      <c r="F11" s="73" t="s">
        <v>314</v>
      </c>
      <c r="G11" s="74">
        <f t="shared" ca="1" si="1"/>
        <v>28.54</v>
      </c>
      <c r="H11" s="74">
        <f t="shared" ca="1" si="2"/>
        <v>30.045000000000002</v>
      </c>
      <c r="I11" s="74">
        <f t="shared" ca="1" si="3"/>
        <v>31.625</v>
      </c>
      <c r="J11" s="74">
        <f t="shared" ca="1" si="4"/>
        <v>33.29</v>
      </c>
      <c r="K11" s="74">
        <f t="shared" ca="1" si="5"/>
        <v>34.222000000000001</v>
      </c>
      <c r="L11" s="74">
        <f t="shared" ca="1" si="6"/>
        <v>35.180999999999997</v>
      </c>
      <c r="M11" s="74">
        <f t="shared" ca="1" si="7"/>
        <v>36.183</v>
      </c>
      <c r="N11" s="72"/>
      <c r="P11" s="187" t="str">
        <f t="shared" si="17"/>
        <v>09800C</v>
      </c>
      <c r="Q11" s="186" t="s">
        <v>600</v>
      </c>
      <c r="R11" s="188" t="str">
        <f t="shared" si="18"/>
        <v>Account Maintenance Supervisor</v>
      </c>
      <c r="S11" s="189" t="str">
        <f t="shared" si="19"/>
        <v>13</v>
      </c>
      <c r="T11" s="186" cm="1">
        <f t="array" aca="1" ref="T11" ca="1">ROUND(IF($Q11="Y",VLOOKUP($P11, INDIRECT($Q$2),T$6,0)*INDIRECT($P$1),VLOOKUP($P11, INDIRECT($Q$2),T$6,0)),IF($E11="E",0,3))</f>
        <v>28.54</v>
      </c>
      <c r="U11" s="186" cm="1">
        <f t="array" aca="1" ref="U11" ca="1">ROUND(IF($Q11="Y",VLOOKUP($P11, INDIRECT($Q$2),U$6,0)*INDIRECT($P$1),VLOOKUP($P11, INDIRECT($Q$2),U$6,0)),IF($E11="E",0,3))</f>
        <v>30.045000000000002</v>
      </c>
      <c r="V11" s="186" cm="1">
        <f t="array" aca="1" ref="V11" ca="1">ROUND(IF($Q11="Y",VLOOKUP($P11, INDIRECT($Q$2),V$6,0)*INDIRECT($P$1),VLOOKUP($P11, INDIRECT($Q$2),V$6,0)),IF($E11="E",0,3))</f>
        <v>31.625</v>
      </c>
      <c r="W11" s="186" cm="1">
        <f t="array" aca="1" ref="W11" ca="1">ROUND(IF($Q11="Y",VLOOKUP($P11, INDIRECT($Q$2),W$6,0)*INDIRECT($P$1),VLOOKUP($P11, INDIRECT($Q$2),W$6,0)),IF($E11="E",0,3))</f>
        <v>33.29</v>
      </c>
      <c r="X11" s="186" cm="1">
        <f t="array" aca="1" ref="X11" ca="1">ROUND(IF($Q11="Y",VLOOKUP($P11, INDIRECT($Q$2),X$6,0)*INDIRECT($P$1),VLOOKUP($P11, INDIRECT($Q$2),X$6,0)),IF($E11="E",0,3))</f>
        <v>34.222000000000001</v>
      </c>
      <c r="Y11" s="186" cm="1">
        <f t="array" aca="1" ref="Y11" ca="1">ROUND(IF($Q11="Y",VLOOKUP($P11, INDIRECT($Q$2),Y$6,0)*INDIRECT($P$1),VLOOKUP($P11, INDIRECT($Q$2),Y$6,0)),IF($E11="E",0,3))</f>
        <v>35.180999999999997</v>
      </c>
      <c r="Z11" s="186" cm="1">
        <f t="array" aca="1" ref="Z11" ca="1">ROUND(IF($Q11="Y",VLOOKUP($P11, INDIRECT($Q$2),Z$6,0)*INDIRECT($P$1),VLOOKUP($P11, INDIRECT($Q$2),Z$6,0)),IF($E11="E",0,3))</f>
        <v>36.183</v>
      </c>
      <c r="AA11" s="186"/>
      <c r="AB11" s="282" t="str">
        <f t="shared" si="20"/>
        <v>09800C</v>
      </c>
      <c r="AC11" s="130" t="str">
        <f t="shared" si="8"/>
        <v>Account Maintenance Supervisor</v>
      </c>
      <c r="AD11" s="284" t="str">
        <f t="shared" si="9"/>
        <v>13</v>
      </c>
      <c r="AE11" s="282">
        <f t="shared" ca="1" si="10"/>
        <v>28.54</v>
      </c>
      <c r="AF11" s="282">
        <f t="shared" ca="1" si="11"/>
        <v>30.045000000000002</v>
      </c>
      <c r="AG11" s="282">
        <f t="shared" ca="1" si="12"/>
        <v>31.625</v>
      </c>
      <c r="AH11" s="282">
        <f t="shared" ca="1" si="13"/>
        <v>33.29</v>
      </c>
      <c r="AI11" s="282">
        <f t="shared" ca="1" si="14"/>
        <v>34.222000000000001</v>
      </c>
      <c r="AJ11" s="282">
        <f t="shared" ca="1" si="15"/>
        <v>35.180999999999997</v>
      </c>
      <c r="AK11" s="282">
        <f t="shared" ca="1" si="16"/>
        <v>36.183</v>
      </c>
    </row>
    <row r="12" spans="1:38" x14ac:dyDescent="0.3">
      <c r="A12" s="75" t="s">
        <v>25</v>
      </c>
      <c r="B12" s="75">
        <v>9</v>
      </c>
      <c r="C12" s="70" t="s">
        <v>24</v>
      </c>
      <c r="D12" s="75">
        <v>425</v>
      </c>
      <c r="E12" s="75" t="s">
        <v>17</v>
      </c>
      <c r="F12" s="73" t="s">
        <v>315</v>
      </c>
      <c r="G12" s="74">
        <f t="shared" ca="1" si="1"/>
        <v>75559</v>
      </c>
      <c r="H12" s="74">
        <f t="shared" ca="1" si="2"/>
        <v>79533</v>
      </c>
      <c r="I12" s="74">
        <f t="shared" ca="1" si="3"/>
        <v>83719</v>
      </c>
      <c r="J12" s="74">
        <f t="shared" ca="1" si="4"/>
        <v>88126</v>
      </c>
      <c r="K12" s="74">
        <f t="shared" ca="1" si="5"/>
        <v>90596</v>
      </c>
      <c r="L12" s="74">
        <f t="shared" ca="1" si="6"/>
        <v>93132</v>
      </c>
      <c r="M12" s="74">
        <f t="shared" ca="1" si="7"/>
        <v>95787</v>
      </c>
      <c r="N12" s="72"/>
      <c r="P12" s="187" t="str">
        <f t="shared" si="17"/>
        <v>00221C</v>
      </c>
      <c r="Q12" s="186" t="s">
        <v>600</v>
      </c>
      <c r="R12" s="188" t="str">
        <f t="shared" si="18"/>
        <v>Accountant Il  (Supervisory)</v>
      </c>
      <c r="S12" s="189" t="str">
        <f t="shared" si="19"/>
        <v>86</v>
      </c>
      <c r="T12" s="186" cm="1">
        <f t="array" aca="1" ref="T12" ca="1">ROUND(IF($Q12="Y",VLOOKUP($P12, INDIRECT($Q$2),T$6,0)*INDIRECT($P$1),VLOOKUP($P12, INDIRECT($Q$2),T$6,0)),IF($E12="E",0,3))</f>
        <v>75559</v>
      </c>
      <c r="U12" s="186" cm="1">
        <f t="array" aca="1" ref="U12" ca="1">ROUND(IF($Q12="Y",VLOOKUP($P12, INDIRECT($Q$2),U$6,0)*INDIRECT($P$1),VLOOKUP($P12, INDIRECT($Q$2),U$6,0)),IF($E12="E",0,3))</f>
        <v>79533</v>
      </c>
      <c r="V12" s="186" cm="1">
        <f t="array" aca="1" ref="V12" ca="1">ROUND(IF($Q12="Y",VLOOKUP($P12, INDIRECT($Q$2),V$6,0)*INDIRECT($P$1),VLOOKUP($P12, INDIRECT($Q$2),V$6,0)),IF($E12="E",0,3))</f>
        <v>83719</v>
      </c>
      <c r="W12" s="186" cm="1">
        <f t="array" aca="1" ref="W12" ca="1">ROUND(IF($Q12="Y",VLOOKUP($P12, INDIRECT($Q$2),W$6,0)*INDIRECT($P$1),VLOOKUP($P12, INDIRECT($Q$2),W$6,0)),IF($E12="E",0,3))</f>
        <v>88126</v>
      </c>
      <c r="X12" s="186" cm="1">
        <f t="array" aca="1" ref="X12" ca="1">ROUND(IF($Q12="Y",VLOOKUP($P12, INDIRECT($Q$2),X$6,0)*INDIRECT($P$1),VLOOKUP($P12, INDIRECT($Q$2),X$6,0)),IF($E12="E",0,3))</f>
        <v>90596</v>
      </c>
      <c r="Y12" s="186" cm="1">
        <f t="array" aca="1" ref="Y12" ca="1">ROUND(IF($Q12="Y",VLOOKUP($P12, INDIRECT($Q$2),Y$6,0)*INDIRECT($P$1),VLOOKUP($P12, INDIRECT($Q$2),Y$6,0)),IF($E12="E",0,3))</f>
        <v>93132</v>
      </c>
      <c r="Z12" s="186" cm="1">
        <f t="array" aca="1" ref="Z12" ca="1">ROUND(IF($Q12="Y",VLOOKUP($P12, INDIRECT($Q$2),Z$6,0)*INDIRECT($P$1),VLOOKUP($P12, INDIRECT($Q$2),Z$6,0)),IF($E12="E",0,3))</f>
        <v>95787</v>
      </c>
      <c r="AA12" s="186"/>
      <c r="AB12" s="282" t="str">
        <f t="shared" si="20"/>
        <v>00221C</v>
      </c>
      <c r="AC12" s="130" t="str">
        <f t="shared" si="8"/>
        <v>Accountant Il  (Supervisory)</v>
      </c>
      <c r="AD12" s="284" t="str">
        <f t="shared" si="9"/>
        <v>86</v>
      </c>
      <c r="AE12" s="282">
        <f t="shared" ca="1" si="10"/>
        <v>36.326999999999998</v>
      </c>
      <c r="AF12" s="282">
        <f t="shared" ca="1" si="11"/>
        <v>38.238</v>
      </c>
      <c r="AG12" s="282">
        <f t="shared" ca="1" si="12"/>
        <v>40.25</v>
      </c>
      <c r="AH12" s="282">
        <f t="shared" ca="1" si="13"/>
        <v>42.369</v>
      </c>
      <c r="AI12" s="282">
        <f t="shared" ca="1" si="14"/>
        <v>43.555999999999997</v>
      </c>
      <c r="AJ12" s="282">
        <f t="shared" ca="1" si="15"/>
        <v>44.774999999999999</v>
      </c>
      <c r="AK12" s="282">
        <f t="shared" ca="1" si="16"/>
        <v>46.052</v>
      </c>
    </row>
    <row r="13" spans="1:38" x14ac:dyDescent="0.3">
      <c r="A13" s="75" t="s">
        <v>702</v>
      </c>
      <c r="B13" s="75">
        <v>10</v>
      </c>
      <c r="C13" s="70" t="s">
        <v>703</v>
      </c>
      <c r="D13" s="75">
        <v>480</v>
      </c>
      <c r="E13" s="75" t="s">
        <v>17</v>
      </c>
      <c r="F13" s="73" t="s">
        <v>786</v>
      </c>
      <c r="G13" s="74">
        <f t="shared" ca="1" si="1"/>
        <v>81862</v>
      </c>
      <c r="H13" s="74">
        <f t="shared" ca="1" si="2"/>
        <v>85937</v>
      </c>
      <c r="I13" s="74">
        <f t="shared" ca="1" si="3"/>
        <v>90243</v>
      </c>
      <c r="J13" s="74">
        <f t="shared" ca="1" si="4"/>
        <v>96079</v>
      </c>
      <c r="K13" s="74">
        <f t="shared" ca="1" si="5"/>
        <v>98769</v>
      </c>
      <c r="L13" s="74">
        <f t="shared" ca="1" si="6"/>
        <v>101538</v>
      </c>
      <c r="M13" s="74">
        <f t="shared" ca="1" si="7"/>
        <v>104431</v>
      </c>
      <c r="N13" s="72"/>
      <c r="P13" s="187" t="str">
        <f t="shared" si="17"/>
        <v>53005C</v>
      </c>
      <c r="Q13" s="191" t="s">
        <v>600</v>
      </c>
      <c r="R13" s="188" t="str">
        <f t="shared" si="18"/>
        <v>Accounting Manager - MPD-C</v>
      </c>
      <c r="S13" s="189" t="str">
        <f t="shared" si="19"/>
        <v>010</v>
      </c>
      <c r="T13" s="186" cm="1">
        <f t="array" aca="1" ref="T13" ca="1">ROUND(IF($Q13="Y",VLOOKUP($P13, INDIRECT($Q$2),T$6,0)*INDIRECT($P$1),VLOOKUP($P13, INDIRECT($Q$2),T$6,0)),IF($E13="E",0,3))</f>
        <v>81862</v>
      </c>
      <c r="U13" s="186" cm="1">
        <f t="array" aca="1" ref="U13" ca="1">ROUND(IF($Q13="Y",VLOOKUP($P13, INDIRECT($Q$2),U$6,0)*INDIRECT($P$1),VLOOKUP($P13, INDIRECT($Q$2),U$6,0)),IF($E13="E",0,3))</f>
        <v>85937</v>
      </c>
      <c r="V13" s="186" cm="1">
        <f t="array" aca="1" ref="V13" ca="1">ROUND(IF($Q13="Y",VLOOKUP($P13, INDIRECT($Q$2),V$6,0)*INDIRECT($P$1),VLOOKUP($P13, INDIRECT($Q$2),V$6,0)),IF($E13="E",0,3))</f>
        <v>90243</v>
      </c>
      <c r="W13" s="186" cm="1">
        <f t="array" aca="1" ref="W13" ca="1">ROUND(IF($Q13="Y",VLOOKUP($P13, INDIRECT($Q$2),W$6,0)*INDIRECT($P$1),VLOOKUP($P13, INDIRECT($Q$2),W$6,0)),IF($E13="E",0,3))</f>
        <v>96079</v>
      </c>
      <c r="X13" s="186" cm="1">
        <f t="array" aca="1" ref="X13" ca="1">ROUND(IF($Q13="Y",VLOOKUP($P13, INDIRECT($Q$2),X$6,0)*INDIRECT($P$1),VLOOKUP($P13, INDIRECT($Q$2),X$6,0)),IF($E13="E",0,3))</f>
        <v>98769</v>
      </c>
      <c r="Y13" s="186" cm="1">
        <f t="array" aca="1" ref="Y13" ca="1">ROUND(IF($Q13="Y",VLOOKUP($P13, INDIRECT($Q$2),Y$6,0)*INDIRECT($P$1),VLOOKUP($P13, INDIRECT($Q$2),Y$6,0)),IF($E13="E",0,3))</f>
        <v>101538</v>
      </c>
      <c r="Z13" s="186" cm="1">
        <f t="array" aca="1" ref="Z13" ca="1">ROUND(IF($Q13="Y",VLOOKUP($P13, INDIRECT($Q$2),Z$6,0)*INDIRECT($P$1),VLOOKUP($P13, INDIRECT($Q$2),Z$6,0)),IF($E13="E",0,3))</f>
        <v>104431</v>
      </c>
      <c r="AA13" s="186"/>
      <c r="AB13" s="282" t="str">
        <f t="shared" si="20"/>
        <v>53005C</v>
      </c>
      <c r="AC13" s="130" t="str">
        <f t="shared" si="8"/>
        <v>Accounting Manager - MPD-C</v>
      </c>
      <c r="AD13" s="284" t="str">
        <f t="shared" si="9"/>
        <v>010</v>
      </c>
      <c r="AE13" s="282">
        <f t="shared" ca="1" si="10"/>
        <v>39.356999999999999</v>
      </c>
      <c r="AF13" s="282">
        <f t="shared" ca="1" si="11"/>
        <v>41.315999999999995</v>
      </c>
      <c r="AG13" s="282">
        <f t="shared" ca="1" si="12"/>
        <v>43.387</v>
      </c>
      <c r="AH13" s="282">
        <f t="shared" ca="1" si="13"/>
        <v>46.192</v>
      </c>
      <c r="AI13" s="282">
        <f t="shared" ca="1" si="14"/>
        <v>47.485999999999997</v>
      </c>
      <c r="AJ13" s="282">
        <f t="shared" ca="1" si="15"/>
        <v>48.817</v>
      </c>
      <c r="AK13" s="282">
        <f t="shared" ca="1" si="16"/>
        <v>50.207999999999998</v>
      </c>
    </row>
    <row r="14" spans="1:38" x14ac:dyDescent="0.3">
      <c r="A14" s="75" t="s">
        <v>29</v>
      </c>
      <c r="B14" s="75">
        <v>8</v>
      </c>
      <c r="C14" s="70" t="s">
        <v>28</v>
      </c>
      <c r="D14" s="75">
        <v>398</v>
      </c>
      <c r="E14" s="75" t="s">
        <v>17</v>
      </c>
      <c r="F14" s="73" t="s">
        <v>316</v>
      </c>
      <c r="G14" s="74">
        <f t="shared" ca="1" si="1"/>
        <v>69262</v>
      </c>
      <c r="H14" s="74">
        <f t="shared" ca="1" si="2"/>
        <v>72034</v>
      </c>
      <c r="I14" s="74">
        <f t="shared" ca="1" si="3"/>
        <v>74913</v>
      </c>
      <c r="J14" s="74">
        <f t="shared" ca="1" si="4"/>
        <v>77910</v>
      </c>
      <c r="K14" s="74">
        <f t="shared" ca="1" si="5"/>
        <v>81028</v>
      </c>
      <c r="L14" s="74">
        <f t="shared" ca="1" si="6"/>
        <v>84268</v>
      </c>
      <c r="M14" s="74">
        <f t="shared" ca="1" si="7"/>
        <v>87638</v>
      </c>
      <c r="N14" s="72"/>
      <c r="P14" s="187" t="str">
        <f t="shared" si="17"/>
        <v>00351C</v>
      </c>
      <c r="Q14" s="186" t="s">
        <v>600</v>
      </c>
      <c r="R14" s="188" t="str">
        <f t="shared" si="18"/>
        <v>Administrative Analyst II Supervisory</v>
      </c>
      <c r="S14" s="189" t="str">
        <f t="shared" si="19"/>
        <v>99</v>
      </c>
      <c r="T14" s="186" cm="1">
        <f t="array" aca="1" ref="T14" ca="1">ROUND(IF($Q14="Y",VLOOKUP($P14, INDIRECT($Q$2),T$6,0)*INDIRECT($P$1),VLOOKUP($P14, INDIRECT($Q$2),T$6,0)),IF($E14="E",0,3))</f>
        <v>69262</v>
      </c>
      <c r="U14" s="186" cm="1">
        <f t="array" aca="1" ref="U14" ca="1">ROUND(IF($Q14="Y",VLOOKUP($P14, INDIRECT($Q$2),U$6,0)*INDIRECT($P$1),VLOOKUP($P14, INDIRECT($Q$2),U$6,0)),IF($E14="E",0,3))</f>
        <v>72034</v>
      </c>
      <c r="V14" s="186" cm="1">
        <f t="array" aca="1" ref="V14" ca="1">ROUND(IF($Q14="Y",VLOOKUP($P14, INDIRECT($Q$2),V$6,0)*INDIRECT($P$1),VLOOKUP($P14, INDIRECT($Q$2),V$6,0)),IF($E14="E",0,3))</f>
        <v>74913</v>
      </c>
      <c r="W14" s="186" cm="1">
        <f t="array" aca="1" ref="W14" ca="1">ROUND(IF($Q14="Y",VLOOKUP($P14, INDIRECT($Q$2),W$6,0)*INDIRECT($P$1),VLOOKUP($P14, INDIRECT($Q$2),W$6,0)),IF($E14="E",0,3))</f>
        <v>77910</v>
      </c>
      <c r="X14" s="186" cm="1">
        <f t="array" aca="1" ref="X14" ca="1">ROUND(IF($Q14="Y",VLOOKUP($P14, INDIRECT($Q$2),X$6,0)*INDIRECT($P$1),VLOOKUP($P14, INDIRECT($Q$2),X$6,0)),IF($E14="E",0,3))</f>
        <v>81028</v>
      </c>
      <c r="Y14" s="186" cm="1">
        <f t="array" aca="1" ref="Y14" ca="1">ROUND(IF($Q14="Y",VLOOKUP($P14, INDIRECT($Q$2),Y$6,0)*INDIRECT($P$1),VLOOKUP($P14, INDIRECT($Q$2),Y$6,0)),IF($E14="E",0,3))</f>
        <v>84268</v>
      </c>
      <c r="Z14" s="186" cm="1">
        <f t="array" aca="1" ref="Z14" ca="1">ROUND(IF($Q14="Y",VLOOKUP($P14, INDIRECT($Q$2),Z$6,0)*INDIRECT($P$1),VLOOKUP($P14, INDIRECT($Q$2),Z$6,0)),IF($E14="E",0,3))</f>
        <v>87638</v>
      </c>
      <c r="AA14" s="186"/>
      <c r="AB14" s="282" t="str">
        <f t="shared" si="20"/>
        <v>00351C</v>
      </c>
      <c r="AC14" s="130" t="str">
        <f t="shared" si="8"/>
        <v>Administrative Analyst II Supervisory</v>
      </c>
      <c r="AD14" s="284" t="str">
        <f t="shared" si="9"/>
        <v>99</v>
      </c>
      <c r="AE14" s="282">
        <f t="shared" ca="1" si="10"/>
        <v>33.299999999999997</v>
      </c>
      <c r="AF14" s="282">
        <f t="shared" ca="1" si="11"/>
        <v>34.631999999999998</v>
      </c>
      <c r="AG14" s="282">
        <f t="shared" ca="1" si="12"/>
        <v>36.015999999999998</v>
      </c>
      <c r="AH14" s="282">
        <f t="shared" ca="1" si="13"/>
        <v>37.457000000000001</v>
      </c>
      <c r="AI14" s="282">
        <f t="shared" ca="1" si="14"/>
        <v>38.955999999999996</v>
      </c>
      <c r="AJ14" s="282">
        <f t="shared" ca="1" si="15"/>
        <v>40.513999999999996</v>
      </c>
      <c r="AK14" s="282">
        <f t="shared" ca="1" si="16"/>
        <v>42.134</v>
      </c>
    </row>
    <row r="15" spans="1:38" x14ac:dyDescent="0.3">
      <c r="A15" s="75" t="s">
        <v>27</v>
      </c>
      <c r="B15" s="75">
        <v>7</v>
      </c>
      <c r="C15" s="70" t="s">
        <v>26</v>
      </c>
      <c r="D15" s="75">
        <v>358</v>
      </c>
      <c r="E15" s="75" t="s">
        <v>21</v>
      </c>
      <c r="F15" s="73" t="s">
        <v>317</v>
      </c>
      <c r="G15" s="74">
        <f t="shared" ca="1" si="1"/>
        <v>33.130000000000003</v>
      </c>
      <c r="H15" s="74">
        <f t="shared" ca="1" si="2"/>
        <v>34.457000000000001</v>
      </c>
      <c r="I15" s="74">
        <f t="shared" ca="1" si="3"/>
        <v>35.835000000000001</v>
      </c>
      <c r="J15" s="74">
        <f t="shared" ca="1" si="4"/>
        <v>37.271000000000001</v>
      </c>
      <c r="K15" s="74">
        <f t="shared" ca="1" si="5"/>
        <v>38.764000000000003</v>
      </c>
      <c r="L15" s="74">
        <f t="shared" ca="1" si="6"/>
        <v>0</v>
      </c>
      <c r="M15" s="74">
        <f t="shared" ca="1" si="7"/>
        <v>0</v>
      </c>
      <c r="N15" s="72"/>
      <c r="P15" s="187" t="str">
        <f t="shared" si="17"/>
        <v>00361C</v>
      </c>
      <c r="Q15" s="191" t="s">
        <v>600</v>
      </c>
      <c r="R15" s="188" t="str">
        <f t="shared" si="18"/>
        <v>Administrative Assistant to Police Administration</v>
      </c>
      <c r="S15" s="189" t="str">
        <f t="shared" si="19"/>
        <v>98</v>
      </c>
      <c r="T15" s="186" cm="1">
        <f t="array" aca="1" ref="T15" ca="1">ROUND(IF($Q15="Y",VLOOKUP($P15, INDIRECT($Q$2),T$6,0)*INDIRECT($P$1),VLOOKUP($P15, INDIRECT($Q$2),T$6,0)),IF($E15="E",0,3))</f>
        <v>33.130000000000003</v>
      </c>
      <c r="U15" s="186" cm="1">
        <f t="array" aca="1" ref="U15" ca="1">ROUND(IF($Q15="Y",VLOOKUP($P15, INDIRECT($Q$2),U$6,0)*INDIRECT($P$1),VLOOKUP($P15, INDIRECT($Q$2),U$6,0)),IF($E15="E",0,3))</f>
        <v>34.457000000000001</v>
      </c>
      <c r="V15" s="186" cm="1">
        <f t="array" aca="1" ref="V15" ca="1">ROUND(IF($Q15="Y",VLOOKUP($P15, INDIRECT($Q$2),V$6,0)*INDIRECT($P$1),VLOOKUP($P15, INDIRECT($Q$2),V$6,0)),IF($E15="E",0,3))</f>
        <v>35.835000000000001</v>
      </c>
      <c r="W15" s="186" cm="1">
        <f t="array" aca="1" ref="W15" ca="1">ROUND(IF($Q15="Y",VLOOKUP($P15, INDIRECT($Q$2),W$6,0)*INDIRECT($P$1),VLOOKUP($P15, INDIRECT($Q$2),W$6,0)),IF($E15="E",0,3))</f>
        <v>37.271000000000001</v>
      </c>
      <c r="X15" s="186" cm="1">
        <f t="array" aca="1" ref="X15" ca="1">ROUND(IF($Q15="Y",VLOOKUP($P15, INDIRECT($Q$2),X$6,0)*INDIRECT($P$1),VLOOKUP($P15, INDIRECT($Q$2),X$6,0)),IF($E15="E",0,3))</f>
        <v>38.764000000000003</v>
      </c>
      <c r="Y15" s="186" cm="1">
        <f t="array" aca="1" ref="Y15" ca="1">ROUND(IF($Q15="Y",VLOOKUP($P15, INDIRECT($Q$2),Y$6,0)*INDIRECT($P$1),VLOOKUP($P15, INDIRECT($Q$2),Y$6,0)),IF($E15="E",0,3))</f>
        <v>0</v>
      </c>
      <c r="Z15" s="186" cm="1">
        <f t="array" aca="1" ref="Z15" ca="1">ROUND(IF($Q15="Y",VLOOKUP($P15, INDIRECT($Q$2),Z$6,0)*INDIRECT($P$1),VLOOKUP($P15, INDIRECT($Q$2),Z$6,0)),IF($E15="E",0,3))</f>
        <v>0</v>
      </c>
      <c r="AA15" s="186"/>
      <c r="AB15" s="282" t="str">
        <f t="shared" si="20"/>
        <v>00361C</v>
      </c>
      <c r="AC15" s="130" t="str">
        <f t="shared" si="8"/>
        <v>Administrative Assistant to Police Administration</v>
      </c>
      <c r="AD15" s="284" t="str">
        <f t="shared" si="9"/>
        <v>98</v>
      </c>
      <c r="AE15" s="282">
        <f t="shared" ca="1" si="10"/>
        <v>33.130000000000003</v>
      </c>
      <c r="AF15" s="282">
        <f t="shared" ca="1" si="11"/>
        <v>34.457000000000001</v>
      </c>
      <c r="AG15" s="282">
        <f t="shared" ca="1" si="12"/>
        <v>35.835000000000001</v>
      </c>
      <c r="AH15" s="282">
        <f t="shared" ca="1" si="13"/>
        <v>37.271000000000001</v>
      </c>
      <c r="AI15" s="282">
        <f t="shared" ca="1" si="14"/>
        <v>38.764000000000003</v>
      </c>
      <c r="AJ15" s="282" t="str">
        <f t="shared" ca="1" si="15"/>
        <v/>
      </c>
      <c r="AK15" s="282" t="str">
        <f t="shared" ca="1" si="16"/>
        <v/>
      </c>
    </row>
    <row r="16" spans="1:38" x14ac:dyDescent="0.3">
      <c r="A16" s="75" t="s">
        <v>75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829</v>
      </c>
      <c r="G16" s="74">
        <f t="shared" ca="1" si="1"/>
        <v>67864</v>
      </c>
      <c r="H16" s="74">
        <f t="shared" ca="1" si="2"/>
        <v>71506</v>
      </c>
      <c r="I16" s="74">
        <f t="shared" ca="1" si="3"/>
        <v>75299</v>
      </c>
      <c r="J16" s="74">
        <f t="shared" ca="1" si="4"/>
        <v>80631</v>
      </c>
      <c r="K16" s="74">
        <f t="shared" ca="1" si="5"/>
        <v>82890</v>
      </c>
      <c r="L16" s="74">
        <f t="shared" ca="1" si="6"/>
        <v>85211</v>
      </c>
      <c r="M16" s="74">
        <f t="shared" ca="1" si="7"/>
        <v>87640</v>
      </c>
      <c r="N16" s="72"/>
      <c r="P16" s="187" t="str">
        <f t="shared" si="17"/>
        <v>00463C</v>
      </c>
      <c r="Q16" s="191" t="s">
        <v>600</v>
      </c>
      <c r="R16" s="188" t="str">
        <f t="shared" si="18"/>
        <v>Aide to the City Coordinator</v>
      </c>
      <c r="S16" s="189" t="str">
        <f t="shared" si="19"/>
        <v>21</v>
      </c>
      <c r="T16" s="186" cm="1">
        <f t="array" aca="1" ref="T16" ca="1">ROUND(IF($Q16="Y",VLOOKUP($P16, INDIRECT($Q$2),T$6,0)*INDIRECT($P$1),VLOOKUP($P16, INDIRECT($Q$2),T$6,0)),IF($E16="E",0,3))</f>
        <v>67864</v>
      </c>
      <c r="U16" s="186" cm="1">
        <f t="array" aca="1" ref="U16" ca="1">ROUND(IF($Q16="Y",VLOOKUP($P16, INDIRECT($Q$2),U$6,0)*INDIRECT($P$1),VLOOKUP($P16, INDIRECT($Q$2),U$6,0)),IF($E16="E",0,3))</f>
        <v>71506</v>
      </c>
      <c r="V16" s="186" cm="1">
        <f t="array" aca="1" ref="V16" ca="1">ROUND(IF($Q16="Y",VLOOKUP($P16, INDIRECT($Q$2),V$6,0)*INDIRECT($P$1),VLOOKUP($P16, INDIRECT($Q$2),V$6,0)),IF($E16="E",0,3))</f>
        <v>75299</v>
      </c>
      <c r="W16" s="186" cm="1">
        <f t="array" aca="1" ref="W16" ca="1">ROUND(IF($Q16="Y",VLOOKUP($P16, INDIRECT($Q$2),W$6,0)*INDIRECT($P$1),VLOOKUP($P16, INDIRECT($Q$2),W$6,0)),IF($E16="E",0,3))</f>
        <v>80631</v>
      </c>
      <c r="X16" s="186" cm="1">
        <f t="array" aca="1" ref="X16" ca="1">ROUND(IF($Q16="Y",VLOOKUP($P16, INDIRECT($Q$2),X$6,0)*INDIRECT($P$1),VLOOKUP($P16, INDIRECT($Q$2),X$6,0)),IF($E16="E",0,3))</f>
        <v>82890</v>
      </c>
      <c r="Y16" s="186" cm="1">
        <f t="array" aca="1" ref="Y16" ca="1">ROUND(IF($Q16="Y",VLOOKUP($P16, INDIRECT($Q$2),Y$6,0)*INDIRECT($P$1),VLOOKUP($P16, INDIRECT($Q$2),Y$6,0)),IF($E16="E",0,3))</f>
        <v>85211</v>
      </c>
      <c r="Z16" s="186" cm="1">
        <f t="array" aca="1" ref="Z16" ca="1">ROUND(IF($Q16="Y",VLOOKUP($P16, INDIRECT($Q$2),Z$6,0)*INDIRECT($P$1),VLOOKUP($P16, INDIRECT($Q$2),Z$6,0)),IF($E16="E",0,3))</f>
        <v>87640</v>
      </c>
      <c r="AA16" s="186"/>
      <c r="AB16" s="282" t="str">
        <f t="shared" si="20"/>
        <v>00463C</v>
      </c>
      <c r="AC16" s="130" t="str">
        <f t="shared" si="8"/>
        <v>Aide to the City Coordinator</v>
      </c>
      <c r="AD16" s="284" t="str">
        <f t="shared" si="9"/>
        <v>21</v>
      </c>
      <c r="AE16" s="282">
        <f t="shared" ca="1" si="10"/>
        <v>32.626999999999995</v>
      </c>
      <c r="AF16" s="282">
        <f t="shared" ca="1" si="11"/>
        <v>34.378</v>
      </c>
      <c r="AG16" s="282">
        <f t="shared" ca="1" si="12"/>
        <v>36.201999999999998</v>
      </c>
      <c r="AH16" s="282">
        <f t="shared" ca="1" si="13"/>
        <v>38.765000000000001</v>
      </c>
      <c r="AI16" s="282">
        <f t="shared" ca="1" si="14"/>
        <v>39.850999999999999</v>
      </c>
      <c r="AJ16" s="282">
        <f t="shared" ca="1" si="15"/>
        <v>40.966999999999999</v>
      </c>
      <c r="AK16" s="282">
        <f t="shared" ca="1" si="16"/>
        <v>42.134999999999998</v>
      </c>
    </row>
    <row r="17" spans="1:38" x14ac:dyDescent="0.3">
      <c r="A17" s="75" t="s">
        <v>876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877</v>
      </c>
      <c r="G17" s="74">
        <f t="shared" ca="1" si="1"/>
        <v>67864</v>
      </c>
      <c r="H17" s="74">
        <f t="shared" ca="1" si="2"/>
        <v>71506</v>
      </c>
      <c r="I17" s="74">
        <f t="shared" ca="1" si="3"/>
        <v>75299</v>
      </c>
      <c r="J17" s="74">
        <f t="shared" ca="1" si="4"/>
        <v>80631</v>
      </c>
      <c r="K17" s="74">
        <f t="shared" ca="1" si="5"/>
        <v>82890</v>
      </c>
      <c r="L17" s="74">
        <f t="shared" ca="1" si="6"/>
        <v>85211</v>
      </c>
      <c r="M17" s="74">
        <f t="shared" ca="1" si="7"/>
        <v>87640</v>
      </c>
      <c r="N17" s="72"/>
      <c r="P17" s="187" t="s">
        <v>876</v>
      </c>
      <c r="Q17" s="191" t="s">
        <v>600</v>
      </c>
      <c r="R17" s="188" t="str">
        <f t="shared" si="18"/>
        <v>Aide to the Community Safety Commissioner</v>
      </c>
      <c r="S17" s="189" t="str">
        <f t="shared" si="19"/>
        <v>21</v>
      </c>
      <c r="T17" s="186" cm="1">
        <f t="array" aca="1" ref="T17" ca="1">ROUND(IF($Q17="Y",VLOOKUP($P17, INDIRECT($Q$2),T$6,0)*INDIRECT($P$1),VLOOKUP($P17, INDIRECT($Q$2),T$6,0)),IF($E17="E",0,3))</f>
        <v>67864</v>
      </c>
      <c r="U17" s="186" cm="1">
        <f t="array" aca="1" ref="U17" ca="1">ROUND(IF($Q17="Y",VLOOKUP($P17, INDIRECT($Q$2),U$6,0)*INDIRECT($P$1),VLOOKUP($P17, INDIRECT($Q$2),U$6,0)),IF($E17="E",0,3))</f>
        <v>71506</v>
      </c>
      <c r="V17" s="186" cm="1">
        <f t="array" aca="1" ref="V17" ca="1">ROUND(IF($Q17="Y",VLOOKUP($P17, INDIRECT($Q$2),V$6,0)*INDIRECT($P$1),VLOOKUP($P17, INDIRECT($Q$2),V$6,0)),IF($E17="E",0,3))</f>
        <v>75299</v>
      </c>
      <c r="W17" s="186" cm="1">
        <f t="array" aca="1" ref="W17" ca="1">ROUND(IF($Q17="Y",VLOOKUP($P17, INDIRECT($Q$2),W$6,0)*INDIRECT($P$1),VLOOKUP($P17, INDIRECT($Q$2),W$6,0)),IF($E17="E",0,3))</f>
        <v>80631</v>
      </c>
      <c r="X17" s="186" cm="1">
        <f t="array" aca="1" ref="X17" ca="1">ROUND(IF($Q17="Y",VLOOKUP($P17, INDIRECT($Q$2),X$6,0)*INDIRECT($P$1),VLOOKUP($P17, INDIRECT($Q$2),X$6,0)),IF($E17="E",0,3))</f>
        <v>82890</v>
      </c>
      <c r="Y17" s="186" cm="1">
        <f t="array" aca="1" ref="Y17" ca="1">ROUND(IF($Q17="Y",VLOOKUP($P17, INDIRECT($Q$2),Y$6,0)*INDIRECT($P$1),VLOOKUP($P17, INDIRECT($Q$2),Y$6,0)),IF($E17="E",0,3))</f>
        <v>85211</v>
      </c>
      <c r="Z17" s="186" cm="1">
        <f t="array" aca="1" ref="Z17" ca="1">ROUND(IF($Q17="Y",VLOOKUP($P17, INDIRECT($Q$2),Z$6,0)*INDIRECT($P$1),VLOOKUP($P17, INDIRECT($Q$2),Z$6,0)),IF($E17="E",0,3))</f>
        <v>87640</v>
      </c>
      <c r="AA17" s="186"/>
      <c r="AB17" s="282" t="str">
        <f t="shared" si="20"/>
        <v>59433C</v>
      </c>
      <c r="AC17" s="130" t="str">
        <f t="shared" si="8"/>
        <v>Aide to the Community Safety Commissioner</v>
      </c>
      <c r="AD17" s="284" t="str">
        <f t="shared" si="9"/>
        <v>21</v>
      </c>
      <c r="AE17" s="282">
        <f t="shared" ca="1" si="10"/>
        <v>32.626999999999995</v>
      </c>
      <c r="AF17" s="282">
        <f t="shared" ca="1" si="11"/>
        <v>34.378</v>
      </c>
      <c r="AG17" s="282">
        <f t="shared" ca="1" si="12"/>
        <v>36.201999999999998</v>
      </c>
      <c r="AH17" s="282">
        <f t="shared" ca="1" si="13"/>
        <v>38.765000000000001</v>
      </c>
      <c r="AI17" s="282">
        <f t="shared" ca="1" si="14"/>
        <v>39.850999999999999</v>
      </c>
      <c r="AJ17" s="282">
        <f t="shared" ca="1" si="15"/>
        <v>40.966999999999999</v>
      </c>
      <c r="AK17" s="282">
        <f t="shared" ca="1" si="16"/>
        <v>42.134999999999998</v>
      </c>
    </row>
    <row r="18" spans="1:38" x14ac:dyDescent="0.3">
      <c r="A18" s="75" t="s">
        <v>910</v>
      </c>
      <c r="B18" s="75">
        <v>8</v>
      </c>
      <c r="C18" s="70" t="s">
        <v>1002</v>
      </c>
      <c r="D18" s="75">
        <v>393</v>
      </c>
      <c r="E18" s="75" t="s">
        <v>17</v>
      </c>
      <c r="F18" s="73" t="s">
        <v>976</v>
      </c>
      <c r="G18" s="74">
        <f t="shared" si="1"/>
        <v>67864</v>
      </c>
      <c r="H18" s="74">
        <f t="shared" si="2"/>
        <v>71506</v>
      </c>
      <c r="I18" s="74">
        <f t="shared" si="3"/>
        <v>75299</v>
      </c>
      <c r="J18" s="74">
        <f t="shared" si="4"/>
        <v>80631</v>
      </c>
      <c r="K18" s="74">
        <f t="shared" si="5"/>
        <v>82890</v>
      </c>
      <c r="L18" s="74">
        <f t="shared" si="6"/>
        <v>85211</v>
      </c>
      <c r="M18" s="74">
        <f t="shared" si="7"/>
        <v>87640</v>
      </c>
      <c r="N18" s="72"/>
      <c r="P18" s="187" t="s">
        <v>910</v>
      </c>
      <c r="Q18" s="191" t="s">
        <v>600</v>
      </c>
      <c r="R18" s="188" t="s">
        <v>912</v>
      </c>
      <c r="S18" s="189" t="s">
        <v>1002</v>
      </c>
      <c r="T18" s="186">
        <v>67864</v>
      </c>
      <c r="U18" s="186">
        <v>71506</v>
      </c>
      <c r="V18" s="186">
        <v>75299</v>
      </c>
      <c r="W18" s="186">
        <v>80631</v>
      </c>
      <c r="X18" s="186">
        <v>82890</v>
      </c>
      <c r="Y18" s="186">
        <v>85211</v>
      </c>
      <c r="Z18" s="186">
        <v>87640</v>
      </c>
      <c r="AA18" s="186"/>
      <c r="AB18" s="282" t="s">
        <v>910</v>
      </c>
      <c r="AC18" s="371" t="s">
        <v>912</v>
      </c>
      <c r="AD18" s="284" t="s">
        <v>1002</v>
      </c>
      <c r="AE18" s="282">
        <f t="shared" si="10"/>
        <v>32.626999999999995</v>
      </c>
      <c r="AF18" s="282">
        <f t="shared" si="11"/>
        <v>34.378</v>
      </c>
      <c r="AG18" s="282">
        <f t="shared" si="12"/>
        <v>36.201999999999998</v>
      </c>
      <c r="AH18" s="282">
        <f t="shared" si="13"/>
        <v>38.765000000000001</v>
      </c>
      <c r="AI18" s="282">
        <f t="shared" si="14"/>
        <v>39.850999999999999</v>
      </c>
      <c r="AJ18" s="282">
        <f t="shared" si="15"/>
        <v>40.966999999999999</v>
      </c>
      <c r="AK18" s="282">
        <f t="shared" si="16"/>
        <v>42.134999999999998</v>
      </c>
    </row>
    <row r="19" spans="1:38" x14ac:dyDescent="0.3">
      <c r="A19" s="75" t="s">
        <v>31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318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tr">
        <f t="shared" ref="P19:P50" si="21">A19</f>
        <v>00469C</v>
      </c>
      <c r="Q19" s="191" t="s">
        <v>600</v>
      </c>
      <c r="R19" s="188" t="str">
        <f t="shared" ref="R19:R50" si="22">F19</f>
        <v>Aide to the Finance Officer</v>
      </c>
      <c r="S19" s="189" t="str">
        <f t="shared" ref="S19:S50" si="23">C19</f>
        <v>21</v>
      </c>
      <c r="T19" s="186" cm="1">
        <f t="array" aca="1" ref="T19" ca="1">ROUND(IF($Q19="Y",VLOOKUP($P19, INDIRECT($Q$2),T$6,0)*INDIRECT($P$1),VLOOKUP($P19, INDIRECT($Q$2),T$6,0)),IF($E19="E",0,3))</f>
        <v>67864</v>
      </c>
      <c r="U19" s="186" cm="1">
        <f t="array" aca="1" ref="U19" ca="1">ROUND(IF($Q19="Y",VLOOKUP($P19, INDIRECT($Q$2),U$6,0)*INDIRECT($P$1),VLOOKUP($P19, INDIRECT($Q$2),U$6,0)),IF($E19="E",0,3))</f>
        <v>71506</v>
      </c>
      <c r="V19" s="186" cm="1">
        <f t="array" aca="1" ref="V19" ca="1">ROUND(IF($Q19="Y",VLOOKUP($P19, INDIRECT($Q$2),V$6,0)*INDIRECT($P$1),VLOOKUP($P19, INDIRECT($Q$2),V$6,0)),IF($E19="E",0,3))</f>
        <v>75299</v>
      </c>
      <c r="W19" s="186" cm="1">
        <f t="array" aca="1" ref="W19" ca="1">ROUND(IF($Q19="Y",VLOOKUP($P19, INDIRECT($Q$2),W$6,0)*INDIRECT($P$1),VLOOKUP($P19, INDIRECT($Q$2),W$6,0)),IF($E19="E",0,3))</f>
        <v>80631</v>
      </c>
      <c r="X19" s="186" cm="1">
        <f t="array" aca="1" ref="X19" ca="1">ROUND(IF($Q19="Y",VLOOKUP($P19, INDIRECT($Q$2),X$6,0)*INDIRECT($P$1),VLOOKUP($P19, INDIRECT($Q$2),X$6,0)),IF($E19="E",0,3))</f>
        <v>82890</v>
      </c>
      <c r="Y19" s="186" cm="1">
        <f t="array" aca="1" ref="Y19" ca="1">ROUND(IF($Q19="Y",VLOOKUP($P19, INDIRECT($Q$2),Y$6,0)*INDIRECT($P$1),VLOOKUP($P19, INDIRECT($Q$2),Y$6,0)),IF($E19="E",0,3))</f>
        <v>85211</v>
      </c>
      <c r="Z19" s="186" cm="1">
        <f t="array" aca="1" ref="Z19" ca="1">ROUND(IF($Q19="Y",VLOOKUP($P19, INDIRECT($Q$2),Z$6,0)*INDIRECT($P$1),VLOOKUP($P19, INDIRECT($Q$2),Z$6,0)),IF($E19="E",0,3))</f>
        <v>87640</v>
      </c>
      <c r="AA19" s="186"/>
      <c r="AB19" s="282" t="str">
        <f t="shared" ref="AB19:AB50" si="24">A19</f>
        <v>00469C</v>
      </c>
      <c r="AC19" s="130" t="str">
        <f t="shared" ref="AC19:AC50" si="25">F19</f>
        <v>Aide to the Finance Officer</v>
      </c>
      <c r="AD19" s="284" t="str">
        <f t="shared" ref="AD19:AD50" si="26">C19</f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s="73" customFormat="1" x14ac:dyDescent="0.3">
      <c r="A20" s="75" t="s">
        <v>33</v>
      </c>
      <c r="B20" s="75">
        <v>12</v>
      </c>
      <c r="C20" s="70" t="s">
        <v>32</v>
      </c>
      <c r="D20" s="75">
        <v>583</v>
      </c>
      <c r="E20" s="75" t="s">
        <v>17</v>
      </c>
      <c r="F20" s="73" t="s">
        <v>319</v>
      </c>
      <c r="G20" s="74">
        <f t="shared" ca="1" si="1"/>
        <v>108891</v>
      </c>
      <c r="H20" s="74">
        <f t="shared" ca="1" si="2"/>
        <v>113246</v>
      </c>
      <c r="I20" s="74">
        <f t="shared" ca="1" si="3"/>
        <v>117775</v>
      </c>
      <c r="J20" s="74">
        <f t="shared" ca="1" si="4"/>
        <v>122486</v>
      </c>
      <c r="K20" s="74">
        <f t="shared" ca="1" si="5"/>
        <v>127385</v>
      </c>
      <c r="L20" s="74">
        <f t="shared" ca="1" si="6"/>
        <v>0</v>
      </c>
      <c r="M20" s="74">
        <f t="shared" ca="1" si="7"/>
        <v>0</v>
      </c>
      <c r="N20" s="72"/>
      <c r="O20" s="71"/>
      <c r="P20" s="187" t="str">
        <f t="shared" si="21"/>
        <v>00590C</v>
      </c>
      <c r="Q20" s="191" t="s">
        <v>600</v>
      </c>
      <c r="R20" s="188" t="str">
        <f t="shared" si="22"/>
        <v>Assistant Building Official</v>
      </c>
      <c r="S20" s="189" t="str">
        <f t="shared" si="23"/>
        <v>105</v>
      </c>
      <c r="T20" s="186" cm="1">
        <f t="array" aca="1" ref="T20" ca="1">ROUND(IF($Q20="Y",VLOOKUP($P20, INDIRECT($Q$2),T$6,0)*INDIRECT($P$1),VLOOKUP($P20, INDIRECT($Q$2),T$6,0)),IF($E20="E",0,3))</f>
        <v>108891</v>
      </c>
      <c r="U20" s="186" cm="1">
        <f t="array" aca="1" ref="U20" ca="1">ROUND(IF($Q20="Y",VLOOKUP($P20, INDIRECT($Q$2),U$6,0)*INDIRECT($P$1),VLOOKUP($P20, INDIRECT($Q$2),U$6,0)),IF($E20="E",0,3))</f>
        <v>113246</v>
      </c>
      <c r="V20" s="186" cm="1">
        <f t="array" aca="1" ref="V20" ca="1">ROUND(IF($Q20="Y",VLOOKUP($P20, INDIRECT($Q$2),V$6,0)*INDIRECT($P$1),VLOOKUP($P20, INDIRECT($Q$2),V$6,0)),IF($E20="E",0,3))</f>
        <v>117775</v>
      </c>
      <c r="W20" s="186" cm="1">
        <f t="array" aca="1" ref="W20" ca="1">ROUND(IF($Q20="Y",VLOOKUP($P20, INDIRECT($Q$2),W$6,0)*INDIRECT($P$1),VLOOKUP($P20, INDIRECT($Q$2),W$6,0)),IF($E20="E",0,3))</f>
        <v>122486</v>
      </c>
      <c r="X20" s="186" cm="1">
        <f t="array" aca="1" ref="X20" ca="1">ROUND(IF($Q20="Y",VLOOKUP($P20, INDIRECT($Q$2),X$6,0)*INDIRECT($P$1),VLOOKUP($P20, INDIRECT($Q$2),X$6,0)),IF($E20="E",0,3))</f>
        <v>127385</v>
      </c>
      <c r="Y20" s="186" cm="1">
        <f t="array" aca="1" ref="Y20" ca="1">ROUND(IF($Q20="Y",VLOOKUP($P20, INDIRECT($Q$2),Y$6,0)*INDIRECT($P$1),VLOOKUP($P20, INDIRECT($Q$2),Y$6,0)),IF($E20="E",0,3))</f>
        <v>0</v>
      </c>
      <c r="Z20" s="186" cm="1">
        <f t="array" aca="1" ref="Z20" ca="1">ROUND(IF($Q20="Y",VLOOKUP($P20, INDIRECT($Q$2),Z$6,0)*INDIRECT($P$1),VLOOKUP($P20, INDIRECT($Q$2),Z$6,0)),IF($E20="E",0,3))</f>
        <v>0</v>
      </c>
      <c r="AA20" s="186"/>
      <c r="AB20" s="282" t="str">
        <f t="shared" si="24"/>
        <v>00590C</v>
      </c>
      <c r="AC20" s="130" t="str">
        <f t="shared" si="25"/>
        <v>Assistant Building Official</v>
      </c>
      <c r="AD20" s="284" t="str">
        <f t="shared" si="26"/>
        <v>105</v>
      </c>
      <c r="AE20" s="282">
        <f t="shared" ca="1" si="10"/>
        <v>52.351999999999997</v>
      </c>
      <c r="AF20" s="282">
        <f t="shared" ca="1" si="11"/>
        <v>54.445999999999998</v>
      </c>
      <c r="AG20" s="282">
        <f t="shared" ca="1" si="12"/>
        <v>56.622999999999998</v>
      </c>
      <c r="AH20" s="282">
        <f t="shared" ca="1" si="13"/>
        <v>58.887999999999998</v>
      </c>
      <c r="AI20" s="282">
        <f t="shared" ca="1" si="14"/>
        <v>61.242999999999995</v>
      </c>
      <c r="AJ20" s="282" t="str">
        <f t="shared" ca="1" si="15"/>
        <v/>
      </c>
      <c r="AK20" s="282" t="str">
        <f t="shared" ca="1" si="16"/>
        <v/>
      </c>
      <c r="AL20" s="129"/>
    </row>
    <row r="21" spans="1:38" x14ac:dyDescent="0.3">
      <c r="A21" s="75" t="s">
        <v>36</v>
      </c>
      <c r="B21" s="75">
        <v>12</v>
      </c>
      <c r="C21" s="70" t="s">
        <v>35</v>
      </c>
      <c r="D21" s="75">
        <v>543</v>
      </c>
      <c r="E21" s="75" t="s">
        <v>17</v>
      </c>
      <c r="F21" s="73" t="s">
        <v>320</v>
      </c>
      <c r="G21" s="74">
        <f t="shared" ca="1" si="1"/>
        <v>115917</v>
      </c>
      <c r="H21" s="74">
        <f t="shared" ca="1" si="2"/>
        <v>122241</v>
      </c>
      <c r="I21" s="74">
        <f t="shared" ca="1" si="3"/>
        <v>128797</v>
      </c>
      <c r="J21" s="74">
        <f t="shared" ca="1" si="4"/>
        <v>133293</v>
      </c>
      <c r="K21" s="74">
        <f t="shared" ca="1" si="5"/>
        <v>137023</v>
      </c>
      <c r="L21" s="74">
        <f t="shared" ca="1" si="6"/>
        <v>140860</v>
      </c>
      <c r="M21" s="74">
        <f t="shared" ca="1" si="7"/>
        <v>144876</v>
      </c>
      <c r="N21" s="60"/>
      <c r="O21" s="73"/>
      <c r="P21" s="364" t="str">
        <f t="shared" si="21"/>
        <v>00637C</v>
      </c>
      <c r="Q21" s="365" t="s">
        <v>600</v>
      </c>
      <c r="R21" s="366" t="str">
        <f t="shared" si="22"/>
        <v>Assistant City Attorney II HR/LR</v>
      </c>
      <c r="S21" s="367" t="str">
        <f t="shared" si="23"/>
        <v>59</v>
      </c>
      <c r="T21" s="186" cm="1">
        <f t="array" aca="1" ref="T21" ca="1">ROUND(IF($Q21="Y",VLOOKUP($P21, INDIRECT($Q$2),T$6,0)*INDIRECT($P$1),VLOOKUP($P21, INDIRECT($Q$2),T$6,0)),IF($E21="E",0,3))</f>
        <v>115917</v>
      </c>
      <c r="U21" s="186" cm="1">
        <f t="array" aca="1" ref="U21" ca="1">ROUND(IF($Q21="Y",VLOOKUP($P21, INDIRECT($Q$2),U$6,0)*INDIRECT($P$1),VLOOKUP($P21, INDIRECT($Q$2),U$6,0)),IF($E21="E",0,3))</f>
        <v>122241</v>
      </c>
      <c r="V21" s="186" cm="1">
        <f t="array" aca="1" ref="V21" ca="1">ROUND(IF($Q21="Y",VLOOKUP($P21, INDIRECT($Q$2),V$6,0)*INDIRECT($P$1),VLOOKUP($P21, INDIRECT($Q$2),V$6,0)),IF($E21="E",0,3))</f>
        <v>128797</v>
      </c>
      <c r="W21" s="186" cm="1">
        <f t="array" aca="1" ref="W21" ca="1">ROUND(IF($Q21="Y",VLOOKUP($P21, INDIRECT($Q$2),W$6,0)*INDIRECT($P$1),VLOOKUP($P21, INDIRECT($Q$2),W$6,0)),IF($E21="E",0,3))</f>
        <v>133293</v>
      </c>
      <c r="X21" s="186" cm="1">
        <f t="array" aca="1" ref="X21" ca="1">ROUND(IF($Q21="Y",VLOOKUP($P21, INDIRECT($Q$2),X$6,0)*INDIRECT($P$1),VLOOKUP($P21, INDIRECT($Q$2),X$6,0)),IF($E21="E",0,3))</f>
        <v>137023</v>
      </c>
      <c r="Y21" s="186" cm="1">
        <f t="array" aca="1" ref="Y21" ca="1">ROUND(IF($Q21="Y",VLOOKUP($P21, INDIRECT($Q$2),Y$6,0)*INDIRECT($P$1),VLOOKUP($P21, INDIRECT($Q$2),Y$6,0)),IF($E21="E",0,3))</f>
        <v>140860</v>
      </c>
      <c r="Z21" s="186" cm="1">
        <f t="array" aca="1" ref="Z21" ca="1">ROUND(IF($Q21="Y",VLOOKUP($P21, INDIRECT($Q$2),Z$6,0)*INDIRECT($P$1),VLOOKUP($P21, INDIRECT($Q$2),Z$6,0)),IF($E21="E",0,3))</f>
        <v>144876</v>
      </c>
      <c r="AA21" s="368"/>
      <c r="AB21" s="282" t="str">
        <f t="shared" si="24"/>
        <v>00637C</v>
      </c>
      <c r="AC21" s="130" t="str">
        <f t="shared" si="25"/>
        <v>Assistant City Attorney II HR/LR</v>
      </c>
      <c r="AD21" s="284" t="str">
        <f t="shared" si="26"/>
        <v>59</v>
      </c>
      <c r="AE21" s="282">
        <f t="shared" ca="1" si="10"/>
        <v>55.73</v>
      </c>
      <c r="AF21" s="282">
        <f t="shared" ca="1" si="11"/>
        <v>58.769999999999996</v>
      </c>
      <c r="AG21" s="282">
        <f t="shared" ca="1" si="12"/>
        <v>61.921999999999997</v>
      </c>
      <c r="AH21" s="282">
        <f t="shared" ca="1" si="13"/>
        <v>64.084000000000003</v>
      </c>
      <c r="AI21" s="282">
        <f t="shared" ca="1" si="14"/>
        <v>65.87700000000001</v>
      </c>
      <c r="AJ21" s="282">
        <f t="shared" ca="1" si="15"/>
        <v>67.722000000000008</v>
      </c>
      <c r="AK21" s="282">
        <f t="shared" ca="1" si="16"/>
        <v>69.652000000000001</v>
      </c>
    </row>
    <row r="22" spans="1:38" x14ac:dyDescent="0.3">
      <c r="A22" s="75" t="s">
        <v>37</v>
      </c>
      <c r="B22" s="75">
        <v>7</v>
      </c>
      <c r="C22" s="70" t="s">
        <v>22</v>
      </c>
      <c r="D22" s="75">
        <v>341</v>
      </c>
      <c r="E22" s="75" t="s">
        <v>21</v>
      </c>
      <c r="F22" s="73" t="s">
        <v>321</v>
      </c>
      <c r="G22" s="74">
        <f t="shared" ca="1" si="1"/>
        <v>28.54</v>
      </c>
      <c r="H22" s="74">
        <f t="shared" ca="1" si="2"/>
        <v>30.045000000000002</v>
      </c>
      <c r="I22" s="74">
        <f t="shared" ca="1" si="3"/>
        <v>31.625</v>
      </c>
      <c r="J22" s="74">
        <f t="shared" ca="1" si="4"/>
        <v>33.29</v>
      </c>
      <c r="K22" s="74">
        <f t="shared" ca="1" si="5"/>
        <v>34.222000000000001</v>
      </c>
      <c r="L22" s="74">
        <f t="shared" ca="1" si="6"/>
        <v>35.180999999999997</v>
      </c>
      <c r="M22" s="74">
        <f t="shared" ca="1" si="7"/>
        <v>36.183</v>
      </c>
      <c r="N22" s="72"/>
      <c r="P22" s="187" t="str">
        <f t="shared" si="21"/>
        <v>00965C</v>
      </c>
      <c r="Q22" s="191" t="s">
        <v>600</v>
      </c>
      <c r="R22" s="188" t="str">
        <f t="shared" si="22"/>
        <v>Assistant Supervisor Police Record Services</v>
      </c>
      <c r="S22" s="189" t="str">
        <f t="shared" si="23"/>
        <v>13</v>
      </c>
      <c r="T22" s="186" cm="1">
        <f t="array" aca="1" ref="T22" ca="1">ROUND(IF($Q22="Y",VLOOKUP($P22, INDIRECT($Q$2),T$6,0)*INDIRECT($P$1),VLOOKUP($P22, INDIRECT($Q$2),T$6,0)),IF($E22="E",0,3))</f>
        <v>28.54</v>
      </c>
      <c r="U22" s="186" cm="1">
        <f t="array" aca="1" ref="U22" ca="1">ROUND(IF($Q22="Y",VLOOKUP($P22, INDIRECT($Q$2),U$6,0)*INDIRECT($P$1),VLOOKUP($P22, INDIRECT($Q$2),U$6,0)),IF($E22="E",0,3))</f>
        <v>30.045000000000002</v>
      </c>
      <c r="V22" s="186" cm="1">
        <f t="array" aca="1" ref="V22" ca="1">ROUND(IF($Q22="Y",VLOOKUP($P22, INDIRECT($Q$2),V$6,0)*INDIRECT($P$1),VLOOKUP($P22, INDIRECT($Q$2),V$6,0)),IF($E22="E",0,3))</f>
        <v>31.625</v>
      </c>
      <c r="W22" s="186" cm="1">
        <f t="array" aca="1" ref="W22" ca="1">ROUND(IF($Q22="Y",VLOOKUP($P22, INDIRECT($Q$2),W$6,0)*INDIRECT($P$1),VLOOKUP($P22, INDIRECT($Q$2),W$6,0)),IF($E22="E",0,3))</f>
        <v>33.29</v>
      </c>
      <c r="X22" s="186" cm="1">
        <f t="array" aca="1" ref="X22" ca="1">ROUND(IF($Q22="Y",VLOOKUP($P22, INDIRECT($Q$2),X$6,0)*INDIRECT($P$1),VLOOKUP($P22, INDIRECT($Q$2),X$6,0)),IF($E22="E",0,3))</f>
        <v>34.222000000000001</v>
      </c>
      <c r="Y22" s="186" cm="1">
        <f t="array" aca="1" ref="Y22" ca="1">ROUND(IF($Q22="Y",VLOOKUP($P22, INDIRECT($Q$2),Y$6,0)*INDIRECT($P$1),VLOOKUP($P22, INDIRECT($Q$2),Y$6,0)),IF($E22="E",0,3))</f>
        <v>35.180999999999997</v>
      </c>
      <c r="Z22" s="186" cm="1">
        <f t="array" aca="1" ref="Z22" ca="1">ROUND(IF($Q22="Y",VLOOKUP($P22, INDIRECT($Q$2),Z$6,0)*INDIRECT($P$1),VLOOKUP($P22, INDIRECT($Q$2),Z$6,0)),IF($E22="E",0,3))</f>
        <v>36.183</v>
      </c>
      <c r="AA22" s="186"/>
      <c r="AB22" s="282" t="str">
        <f t="shared" si="24"/>
        <v>00965C</v>
      </c>
      <c r="AC22" s="130" t="str">
        <f t="shared" si="25"/>
        <v>Assistant Supervisor Police Record Services</v>
      </c>
      <c r="AD22" s="284" t="str">
        <f t="shared" si="26"/>
        <v>13</v>
      </c>
      <c r="AE22" s="282">
        <f t="shared" ca="1" si="10"/>
        <v>28.54</v>
      </c>
      <c r="AF22" s="282">
        <f t="shared" ca="1" si="11"/>
        <v>30.045000000000002</v>
      </c>
      <c r="AG22" s="282">
        <f t="shared" ca="1" si="12"/>
        <v>31.625</v>
      </c>
      <c r="AH22" s="282">
        <f t="shared" ca="1" si="13"/>
        <v>33.29</v>
      </c>
      <c r="AI22" s="282">
        <f t="shared" ca="1" si="14"/>
        <v>34.222000000000001</v>
      </c>
      <c r="AJ22" s="282">
        <f t="shared" ca="1" si="15"/>
        <v>35.180999999999997</v>
      </c>
      <c r="AK22" s="282">
        <f t="shared" ca="1" si="16"/>
        <v>36.183</v>
      </c>
    </row>
    <row r="23" spans="1:38" x14ac:dyDescent="0.3">
      <c r="A23" s="75" t="s">
        <v>471</v>
      </c>
      <c r="B23" s="75">
        <v>9</v>
      </c>
      <c r="C23" s="70" t="s">
        <v>572</v>
      </c>
      <c r="D23" s="75">
        <v>423</v>
      </c>
      <c r="E23" s="75" t="s">
        <v>17</v>
      </c>
      <c r="F23" s="73" t="s">
        <v>465</v>
      </c>
      <c r="G23" s="74">
        <f t="shared" ca="1" si="1"/>
        <v>81866</v>
      </c>
      <c r="H23" s="74">
        <f t="shared" ca="1" si="2"/>
        <v>85145</v>
      </c>
      <c r="I23" s="74">
        <f t="shared" ca="1" si="3"/>
        <v>88555</v>
      </c>
      <c r="J23" s="74">
        <f t="shared" ca="1" si="4"/>
        <v>92099</v>
      </c>
      <c r="K23" s="74">
        <f t="shared" ca="1" si="5"/>
        <v>95786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21"/>
        <v>52933C</v>
      </c>
      <c r="Q23" s="191" t="s">
        <v>600</v>
      </c>
      <c r="R23" s="188" t="str">
        <f t="shared" si="22"/>
        <v>Budget and Evaluation Analyst</v>
      </c>
      <c r="S23" s="189" t="str">
        <f t="shared" si="23"/>
        <v>086</v>
      </c>
      <c r="T23" s="186" cm="1">
        <f t="array" aca="1" ref="T23" ca="1">ROUND(IF($Q23="Y",VLOOKUP($P23, INDIRECT($Q$2),T$6,0)*INDIRECT($P$1),VLOOKUP($P23, INDIRECT($Q$2),T$6,0)),IF($E23="E",0,3))</f>
        <v>81866</v>
      </c>
      <c r="U23" s="186" cm="1">
        <f t="array" aca="1" ref="U23" ca="1">ROUND(IF($Q23="Y",VLOOKUP($P23, INDIRECT($Q$2),U$6,0)*INDIRECT($P$1),VLOOKUP($P23, INDIRECT($Q$2),U$6,0)),IF($E23="E",0,3))</f>
        <v>85145</v>
      </c>
      <c r="V23" s="186" cm="1">
        <f t="array" aca="1" ref="V23" ca="1">ROUND(IF($Q23="Y",VLOOKUP($P23, INDIRECT($Q$2),V$6,0)*INDIRECT($P$1),VLOOKUP($P23, INDIRECT($Q$2),V$6,0)),IF($E23="E",0,3))</f>
        <v>88555</v>
      </c>
      <c r="W23" s="186" cm="1">
        <f t="array" aca="1" ref="W23" ca="1">ROUND(IF($Q23="Y",VLOOKUP($P23, INDIRECT($Q$2),W$6,0)*INDIRECT($P$1),VLOOKUP($P23, INDIRECT($Q$2),W$6,0)),IF($E23="E",0,3))</f>
        <v>92099</v>
      </c>
      <c r="X23" s="186" cm="1">
        <f t="array" aca="1" ref="X23" ca="1">ROUND(IF($Q23="Y",VLOOKUP($P23, INDIRECT($Q$2),X$6,0)*INDIRECT($P$1),VLOOKUP($P23, INDIRECT($Q$2),X$6,0)),IF($E23="E",0,3))</f>
        <v>95786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24"/>
        <v>52933C</v>
      </c>
      <c r="AC23" s="130" t="str">
        <f t="shared" si="25"/>
        <v>Budget and Evaluation Analyst</v>
      </c>
      <c r="AD23" s="284" t="str">
        <f t="shared" si="26"/>
        <v>086</v>
      </c>
      <c r="AE23" s="282">
        <f t="shared" ca="1" si="10"/>
        <v>39.358999999999995</v>
      </c>
      <c r="AF23" s="282">
        <f t="shared" ca="1" si="11"/>
        <v>40.936</v>
      </c>
      <c r="AG23" s="282">
        <f t="shared" ca="1" si="12"/>
        <v>42.574999999999996</v>
      </c>
      <c r="AH23" s="282">
        <f t="shared" ca="1" si="13"/>
        <v>44.278999999999996</v>
      </c>
      <c r="AI23" s="282">
        <f t="shared" ca="1" si="14"/>
        <v>46.050999999999995</v>
      </c>
      <c r="AJ23" s="282" t="str">
        <f t="shared" ca="1" si="15"/>
        <v/>
      </c>
      <c r="AK23" s="282" t="str">
        <f t="shared" ca="1" si="16"/>
        <v/>
      </c>
    </row>
    <row r="24" spans="1:38" x14ac:dyDescent="0.3">
      <c r="A24" s="75" t="s">
        <v>41</v>
      </c>
      <c r="B24" s="75">
        <v>14</v>
      </c>
      <c r="C24" s="70" t="s">
        <v>40</v>
      </c>
      <c r="D24" s="75">
        <v>650</v>
      </c>
      <c r="E24" s="75" t="s">
        <v>17</v>
      </c>
      <c r="F24" s="73" t="s">
        <v>323</v>
      </c>
      <c r="G24" s="74">
        <f t="shared" ca="1" si="1"/>
        <v>119977</v>
      </c>
      <c r="H24" s="74">
        <f t="shared" ca="1" si="2"/>
        <v>124775</v>
      </c>
      <c r="I24" s="74">
        <f t="shared" ca="1" si="3"/>
        <v>129766</v>
      </c>
      <c r="J24" s="74">
        <f t="shared" ca="1" si="4"/>
        <v>134956</v>
      </c>
      <c r="K24" s="74">
        <f t="shared" ca="1" si="5"/>
        <v>140354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21"/>
        <v>01449C</v>
      </c>
      <c r="Q24" s="191" t="s">
        <v>600</v>
      </c>
      <c r="R24" s="188" t="str">
        <f t="shared" si="22"/>
        <v xml:space="preserve">Building Official </v>
      </c>
      <c r="S24" s="189" t="str">
        <f t="shared" si="23"/>
        <v>106</v>
      </c>
      <c r="T24" s="186" cm="1">
        <f t="array" aca="1" ref="T24" ca="1">ROUND(IF($Q24="Y",VLOOKUP($P24, INDIRECT($Q$2),T$6,0)*INDIRECT($P$1),VLOOKUP($P24, INDIRECT($Q$2),T$6,0)),IF($E24="E",0,3))</f>
        <v>119977</v>
      </c>
      <c r="U24" s="186" cm="1">
        <f t="array" aca="1" ref="U24" ca="1">ROUND(IF($Q24="Y",VLOOKUP($P24, INDIRECT($Q$2),U$6,0)*INDIRECT($P$1),VLOOKUP($P24, INDIRECT($Q$2),U$6,0)),IF($E24="E",0,3))</f>
        <v>124775</v>
      </c>
      <c r="V24" s="186" cm="1">
        <f t="array" aca="1" ref="V24" ca="1">ROUND(IF($Q24="Y",VLOOKUP($P24, INDIRECT($Q$2),V$6,0)*INDIRECT($P$1),VLOOKUP($P24, INDIRECT($Q$2),V$6,0)),IF($E24="E",0,3))</f>
        <v>129766</v>
      </c>
      <c r="W24" s="186" cm="1">
        <f t="array" aca="1" ref="W24" ca="1">ROUND(IF($Q24="Y",VLOOKUP($P24, INDIRECT($Q$2),W$6,0)*INDIRECT($P$1),VLOOKUP($P24, INDIRECT($Q$2),W$6,0)),IF($E24="E",0,3))</f>
        <v>134956</v>
      </c>
      <c r="X24" s="186" cm="1">
        <f t="array" aca="1" ref="X24" ca="1">ROUND(IF($Q24="Y",VLOOKUP($P24, INDIRECT($Q$2),X$6,0)*INDIRECT($P$1),VLOOKUP($P24, INDIRECT($Q$2),X$6,0)),IF($E24="E",0,3))</f>
        <v>140354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24"/>
        <v>01449C</v>
      </c>
      <c r="AC24" s="130" t="str">
        <f t="shared" si="25"/>
        <v xml:space="preserve">Building Official </v>
      </c>
      <c r="AD24" s="284" t="str">
        <f t="shared" si="26"/>
        <v>106</v>
      </c>
      <c r="AE24" s="282">
        <f t="shared" ca="1" si="10"/>
        <v>57.681999999999995</v>
      </c>
      <c r="AF24" s="282">
        <f t="shared" ca="1" si="11"/>
        <v>59.988</v>
      </c>
      <c r="AG24" s="282">
        <f t="shared" ca="1" si="12"/>
        <v>62.387999999999998</v>
      </c>
      <c r="AH24" s="282">
        <f t="shared" ca="1" si="13"/>
        <v>64.88300000000001</v>
      </c>
      <c r="AI24" s="282">
        <f t="shared" ca="1" si="14"/>
        <v>67.478000000000009</v>
      </c>
      <c r="AJ24" s="282" t="str">
        <f t="shared" ca="1" si="15"/>
        <v/>
      </c>
      <c r="AK24" s="282" t="str">
        <f t="shared" ca="1" si="16"/>
        <v/>
      </c>
    </row>
    <row r="25" spans="1:38" x14ac:dyDescent="0.3">
      <c r="A25" s="75" t="s">
        <v>43</v>
      </c>
      <c r="B25" s="75">
        <v>10</v>
      </c>
      <c r="C25" s="70" t="s">
        <v>573</v>
      </c>
      <c r="D25" s="75">
        <v>468</v>
      </c>
      <c r="E25" s="75" t="s">
        <v>17</v>
      </c>
      <c r="F25" s="73" t="s">
        <v>324</v>
      </c>
      <c r="G25" s="74">
        <f t="shared" ca="1" si="1"/>
        <v>91305</v>
      </c>
      <c r="H25" s="74">
        <f t="shared" ca="1" si="2"/>
        <v>94962</v>
      </c>
      <c r="I25" s="74">
        <f t="shared" ca="1" si="3"/>
        <v>98763</v>
      </c>
      <c r="J25" s="74">
        <f t="shared" ca="1" si="4"/>
        <v>102718</v>
      </c>
      <c r="K25" s="74">
        <f t="shared" ca="1" si="5"/>
        <v>106830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01457C</v>
      </c>
      <c r="Q25" s="191" t="s">
        <v>600</v>
      </c>
      <c r="R25" s="188" t="str">
        <f t="shared" si="22"/>
        <v>Business Application Manager - Supervisory</v>
      </c>
      <c r="S25" s="189" t="str">
        <f t="shared" si="23"/>
        <v>085</v>
      </c>
      <c r="T25" s="186" cm="1">
        <f t="array" aca="1" ref="T25" ca="1">ROUND(IF($Q25="Y",VLOOKUP($P25, INDIRECT($Q$2),T$6,0)*INDIRECT($P$1),VLOOKUP($P25, INDIRECT($Q$2),T$6,0)),IF($E25="E",0,3))</f>
        <v>91305</v>
      </c>
      <c r="U25" s="186" cm="1">
        <f t="array" aca="1" ref="U25" ca="1">ROUND(IF($Q25="Y",VLOOKUP($P25, INDIRECT($Q$2),U$6,0)*INDIRECT($P$1),VLOOKUP($P25, INDIRECT($Q$2),U$6,0)),IF($E25="E",0,3))</f>
        <v>94962</v>
      </c>
      <c r="V25" s="186" cm="1">
        <f t="array" aca="1" ref="V25" ca="1">ROUND(IF($Q25="Y",VLOOKUP($P25, INDIRECT($Q$2),V$6,0)*INDIRECT($P$1),VLOOKUP($P25, INDIRECT($Q$2),V$6,0)),IF($E25="E",0,3))</f>
        <v>98763</v>
      </c>
      <c r="W25" s="186" cm="1">
        <f t="array" aca="1" ref="W25" ca="1">ROUND(IF($Q25="Y",VLOOKUP($P25, INDIRECT($Q$2),W$6,0)*INDIRECT($P$1),VLOOKUP($P25, INDIRECT($Q$2),W$6,0)),IF($E25="E",0,3))</f>
        <v>102718</v>
      </c>
      <c r="X25" s="186" cm="1">
        <f t="array" aca="1" ref="X25" ca="1">ROUND(IF($Q25="Y",VLOOKUP($P25, INDIRECT($Q$2),X$6,0)*INDIRECT($P$1),VLOOKUP($P25, INDIRECT($Q$2),X$6,0)),IF($E25="E",0,3))</f>
        <v>106830</v>
      </c>
      <c r="Y25" s="186" cm="1">
        <f t="array" aca="1" ref="Y25" ca="1">ROUND(IF($Q25="Y",VLOOKUP($P25, INDIRECT($Q$2),Y$6,0)*INDIRECT($P$1),VLOOKUP($P25, INDIRECT($Q$2),Y$6,0)),IF($E25="E",0,3))</f>
        <v>0</v>
      </c>
      <c r="Z25" s="186" cm="1">
        <f t="array" aca="1" ref="Z25" ca="1">ROUND(IF($Q25="Y",VLOOKUP($P25, INDIRECT($Q$2),Z$6,0)*INDIRECT($P$1),VLOOKUP($P25, INDIRECT($Q$2),Z$6,0)),IF($E25="E",0,3))</f>
        <v>0</v>
      </c>
      <c r="AA25" s="186"/>
      <c r="AB25" s="282" t="str">
        <f t="shared" si="24"/>
        <v>01457C</v>
      </c>
      <c r="AC25" s="130" t="str">
        <f t="shared" si="25"/>
        <v>Business Application Manager - Supervisory</v>
      </c>
      <c r="AD25" s="284" t="str">
        <f t="shared" si="26"/>
        <v>085</v>
      </c>
      <c r="AE25" s="282">
        <f t="shared" ca="1" si="10"/>
        <v>43.896999999999998</v>
      </c>
      <c r="AF25" s="282">
        <f t="shared" ca="1" si="11"/>
        <v>45.655000000000001</v>
      </c>
      <c r="AG25" s="282">
        <f t="shared" ca="1" si="12"/>
        <v>47.482999999999997</v>
      </c>
      <c r="AH25" s="282">
        <f t="shared" ca="1" si="13"/>
        <v>49.384</v>
      </c>
      <c r="AI25" s="282">
        <f t="shared" ca="1" si="14"/>
        <v>51.360999999999997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45</v>
      </c>
      <c r="B26" s="75">
        <v>10</v>
      </c>
      <c r="C26" s="70" t="s">
        <v>44</v>
      </c>
      <c r="D26" s="75">
        <v>460</v>
      </c>
      <c r="E26" s="75" t="s">
        <v>17</v>
      </c>
      <c r="F26" s="73" t="s">
        <v>325</v>
      </c>
      <c r="G26" s="74">
        <f t="shared" ca="1" si="1"/>
        <v>80005</v>
      </c>
      <c r="H26" s="74">
        <f t="shared" ca="1" si="2"/>
        <v>84136</v>
      </c>
      <c r="I26" s="74">
        <f t="shared" ca="1" si="3"/>
        <v>88424</v>
      </c>
      <c r="J26" s="74">
        <f t="shared" ca="1" si="4"/>
        <v>94410</v>
      </c>
      <c r="K26" s="74">
        <f t="shared" ca="1" si="5"/>
        <v>97054</v>
      </c>
      <c r="L26" s="74">
        <f t="shared" ca="1" si="6"/>
        <v>99771</v>
      </c>
      <c r="M26" s="74">
        <f t="shared" ca="1" si="7"/>
        <v>102617</v>
      </c>
      <c r="N26" s="72"/>
      <c r="P26" s="187" t="str">
        <f t="shared" si="21"/>
        <v>01545C</v>
      </c>
      <c r="Q26" s="191" t="s">
        <v>600</v>
      </c>
      <c r="R26" s="188" t="str">
        <f t="shared" si="22"/>
        <v>Cash Manager</v>
      </c>
      <c r="S26" s="189" t="str">
        <f t="shared" si="23"/>
        <v>34D</v>
      </c>
      <c r="T26" s="186" cm="1">
        <f t="array" aca="1" ref="T26" ca="1">ROUND(IF($Q26="Y",VLOOKUP($P26, INDIRECT($Q$2),T$6,0)*INDIRECT($P$1),VLOOKUP($P26, INDIRECT($Q$2),T$6,0)),IF($E26="E",0,3))</f>
        <v>80005</v>
      </c>
      <c r="U26" s="186" cm="1">
        <f t="array" aca="1" ref="U26" ca="1">ROUND(IF($Q26="Y",VLOOKUP($P26, INDIRECT($Q$2),U$6,0)*INDIRECT($P$1),VLOOKUP($P26, INDIRECT($Q$2),U$6,0)),IF($E26="E",0,3))</f>
        <v>84136</v>
      </c>
      <c r="V26" s="186" cm="1">
        <f t="array" aca="1" ref="V26" ca="1">ROUND(IF($Q26="Y",VLOOKUP($P26, INDIRECT($Q$2),V$6,0)*INDIRECT($P$1),VLOOKUP($P26, INDIRECT($Q$2),V$6,0)),IF($E26="E",0,3))</f>
        <v>88424</v>
      </c>
      <c r="W26" s="186" cm="1">
        <f t="array" aca="1" ref="W26" ca="1">ROUND(IF($Q26="Y",VLOOKUP($P26, INDIRECT($Q$2),W$6,0)*INDIRECT($P$1),VLOOKUP($P26, INDIRECT($Q$2),W$6,0)),IF($E26="E",0,3))</f>
        <v>94410</v>
      </c>
      <c r="X26" s="186" cm="1">
        <f t="array" aca="1" ref="X26" ca="1">ROUND(IF($Q26="Y",VLOOKUP($P26, INDIRECT($Q$2),X$6,0)*INDIRECT($P$1),VLOOKUP($P26, INDIRECT($Q$2),X$6,0)),IF($E26="E",0,3))</f>
        <v>97054</v>
      </c>
      <c r="Y26" s="186" cm="1">
        <f t="array" aca="1" ref="Y26" ca="1">ROUND(IF($Q26="Y",VLOOKUP($P26, INDIRECT($Q$2),Y$6,0)*INDIRECT($P$1),VLOOKUP($P26, INDIRECT($Q$2),Y$6,0)),IF($E26="E",0,3))</f>
        <v>99771</v>
      </c>
      <c r="Z26" s="186" cm="1">
        <f t="array" aca="1" ref="Z26" ca="1">ROUND(IF($Q26="Y",VLOOKUP($P26, INDIRECT($Q$2),Z$6,0)*INDIRECT($P$1),VLOOKUP($P26, INDIRECT($Q$2),Z$6,0)),IF($E26="E",0,3))</f>
        <v>102617</v>
      </c>
      <c r="AA26" s="186"/>
      <c r="AB26" s="282" t="str">
        <f t="shared" si="24"/>
        <v>01545C</v>
      </c>
      <c r="AC26" s="130" t="str">
        <f t="shared" si="25"/>
        <v>Cash Manager</v>
      </c>
      <c r="AD26" s="284" t="str">
        <f t="shared" si="26"/>
        <v>34D</v>
      </c>
      <c r="AE26" s="282">
        <f t="shared" ca="1" si="10"/>
        <v>38.463999999999999</v>
      </c>
      <c r="AF26" s="282">
        <f t="shared" ca="1" si="11"/>
        <v>40.450000000000003</v>
      </c>
      <c r="AG26" s="282">
        <f t="shared" ca="1" si="12"/>
        <v>42.512</v>
      </c>
      <c r="AH26" s="282">
        <f t="shared" ca="1" si="13"/>
        <v>45.39</v>
      </c>
      <c r="AI26" s="282">
        <f t="shared" ca="1" si="14"/>
        <v>46.660999999999994</v>
      </c>
      <c r="AJ26" s="282">
        <f t="shared" ca="1" si="15"/>
        <v>47.966999999999999</v>
      </c>
      <c r="AK26" s="282">
        <f t="shared" ca="1" si="16"/>
        <v>49.335999999999999</v>
      </c>
    </row>
    <row r="27" spans="1:38" x14ac:dyDescent="0.3">
      <c r="A27" s="75" t="s">
        <v>47</v>
      </c>
      <c r="B27" s="75">
        <v>3</v>
      </c>
      <c r="C27" s="70" t="s">
        <v>46</v>
      </c>
      <c r="D27" s="75">
        <v>160</v>
      </c>
      <c r="E27" s="75" t="s">
        <v>21</v>
      </c>
      <c r="F27" s="73" t="s">
        <v>326</v>
      </c>
      <c r="G27" s="74">
        <f t="shared" ca="1" si="1"/>
        <v>17.401</v>
      </c>
      <c r="H27" s="74">
        <f t="shared" ca="1" si="2"/>
        <v>17.885999999999999</v>
      </c>
      <c r="I27" s="74">
        <f t="shared" ca="1" si="3"/>
        <v>18.388000000000002</v>
      </c>
      <c r="J27" s="74">
        <f t="shared" ca="1" si="4"/>
        <v>18.911000000000001</v>
      </c>
      <c r="K27" s="74">
        <f t="shared" ca="1" si="5"/>
        <v>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01556C</v>
      </c>
      <c r="Q27" s="191" t="s">
        <v>600</v>
      </c>
      <c r="R27" s="188" t="str">
        <f t="shared" si="22"/>
        <v xml:space="preserve">Cashier - Ticket Sales </v>
      </c>
      <c r="S27" s="189" t="str">
        <f t="shared" si="23"/>
        <v>03</v>
      </c>
      <c r="T27" s="186" cm="1">
        <f t="array" aca="1" ref="T27" ca="1">ROUND(IF($Q27="Y",VLOOKUP($P27, INDIRECT($Q$2),T$6,0)*INDIRECT($P$1),VLOOKUP($P27, INDIRECT($Q$2),T$6,0)),IF($E27="E",0,3))</f>
        <v>17.401</v>
      </c>
      <c r="U27" s="186" cm="1">
        <f t="array" aca="1" ref="U27" ca="1">ROUND(IF($Q27="Y",VLOOKUP($P27, INDIRECT($Q$2),U$6,0)*INDIRECT($P$1),VLOOKUP($P27, INDIRECT($Q$2),U$6,0)),IF($E27="E",0,3))</f>
        <v>17.885999999999999</v>
      </c>
      <c r="V27" s="186" cm="1">
        <f t="array" aca="1" ref="V27" ca="1">ROUND(IF($Q27="Y",VLOOKUP($P27, INDIRECT($Q$2),V$6,0)*INDIRECT($P$1),VLOOKUP($P27, INDIRECT($Q$2),V$6,0)),IF($E27="E",0,3))</f>
        <v>18.388000000000002</v>
      </c>
      <c r="W27" s="186" cm="1">
        <f t="array" aca="1" ref="W27" ca="1">ROUND(IF($Q27="Y",VLOOKUP($P27, INDIRECT($Q$2),W$6,0)*INDIRECT($P$1),VLOOKUP($P27, INDIRECT($Q$2),W$6,0)),IF($E27="E",0,3))</f>
        <v>18.911000000000001</v>
      </c>
      <c r="X27" s="186" cm="1">
        <f t="array" aca="1" ref="X27" ca="1">ROUND(IF($Q27="Y",VLOOKUP($P27, INDIRECT($Q$2),X$6,0)*INDIRECT($P$1),VLOOKUP($P27, INDIRECT($Q$2),X$6,0)),IF($E27="E",0,3))</f>
        <v>0</v>
      </c>
      <c r="Y27" s="186" cm="1">
        <f t="array" aca="1" ref="Y27" ca="1">ROUND(IF($Q27="Y",VLOOKUP($P27, INDIRECT($Q$2),Y$6,0)*INDIRECT($P$1),VLOOKUP($P27, INDIRECT($Q$2),Y$6,0)),IF($E27="E",0,3))</f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 t="shared" si="24"/>
        <v>01556C</v>
      </c>
      <c r="AC27" s="130" t="str">
        <f t="shared" si="25"/>
        <v xml:space="preserve">Cashier - Ticket Sales </v>
      </c>
      <c r="AD27" s="284" t="str">
        <f t="shared" si="26"/>
        <v>03</v>
      </c>
      <c r="AE27" s="282">
        <f t="shared" ca="1" si="10"/>
        <v>17.401</v>
      </c>
      <c r="AF27" s="282">
        <f t="shared" ca="1" si="11"/>
        <v>17.885999999999999</v>
      </c>
      <c r="AG27" s="282">
        <f t="shared" ca="1" si="12"/>
        <v>18.388000000000002</v>
      </c>
      <c r="AH27" s="282">
        <f t="shared" ca="1" si="13"/>
        <v>18.911000000000001</v>
      </c>
      <c r="AI27" s="282" t="str">
        <f t="shared" ca="1" si="14"/>
        <v/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142</v>
      </c>
      <c r="B28" s="75">
        <v>12</v>
      </c>
      <c r="C28" s="70" t="s">
        <v>32</v>
      </c>
      <c r="D28" s="75">
        <v>570</v>
      </c>
      <c r="E28" s="75" t="s">
        <v>17</v>
      </c>
      <c r="F28" s="73" t="s">
        <v>903</v>
      </c>
      <c r="G28" s="74">
        <f t="shared" ca="1" si="1"/>
        <v>108891</v>
      </c>
      <c r="H28" s="74">
        <f t="shared" ca="1" si="2"/>
        <v>113246</v>
      </c>
      <c r="I28" s="74">
        <f t="shared" ca="1" si="3"/>
        <v>117775</v>
      </c>
      <c r="J28" s="74">
        <f t="shared" ca="1" si="4"/>
        <v>122486</v>
      </c>
      <c r="K28" s="74">
        <f t="shared" ca="1" si="5"/>
        <v>127385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10160C</v>
      </c>
      <c r="Q28" s="191" t="s">
        <v>600</v>
      </c>
      <c r="R28" s="188" t="str">
        <f t="shared" si="22"/>
        <v>City Planning Manager</v>
      </c>
      <c r="S28" s="189" t="str">
        <f t="shared" si="23"/>
        <v>105</v>
      </c>
      <c r="T28" s="186" cm="1">
        <f t="array" aca="1" ref="T28" ca="1">ROUND(IF($Q28="Y",VLOOKUP($P28, INDIRECT($Q$2),T$6,0)*INDIRECT($P$1),VLOOKUP($P28, INDIRECT($Q$2),T$6,0)),IF($E28="E",0,3))</f>
        <v>108891</v>
      </c>
      <c r="U28" s="186" cm="1">
        <f t="array" aca="1" ref="U28" ca="1">ROUND(IF($Q28="Y",VLOOKUP($P28, INDIRECT($Q$2),U$6,0)*INDIRECT($P$1),VLOOKUP($P28, INDIRECT($Q$2),U$6,0)),IF($E28="E",0,3))</f>
        <v>113246</v>
      </c>
      <c r="V28" s="186" cm="1">
        <f t="array" aca="1" ref="V28" ca="1">ROUND(IF($Q28="Y",VLOOKUP($P28, INDIRECT($Q$2),V$6,0)*INDIRECT($P$1),VLOOKUP($P28, INDIRECT($Q$2),V$6,0)),IF($E28="E",0,3))</f>
        <v>117775</v>
      </c>
      <c r="W28" s="186" cm="1">
        <f t="array" aca="1" ref="W28" ca="1">ROUND(IF($Q28="Y",VLOOKUP($P28, INDIRECT($Q$2),W$6,0)*INDIRECT($P$1),VLOOKUP($P28, INDIRECT($Q$2),W$6,0)),IF($E28="E",0,3))</f>
        <v>122486</v>
      </c>
      <c r="X28" s="186" cm="1">
        <f t="array" aca="1" ref="X28" ca="1">ROUND(IF($Q28="Y",VLOOKUP($P28, INDIRECT($Q$2),X$6,0)*INDIRECT($P$1),VLOOKUP($P28, INDIRECT($Q$2),X$6,0)),IF($E28="E",0,3))</f>
        <v>127385</v>
      </c>
      <c r="Y28" s="186" cm="1">
        <f t="array" aca="1" ref="Y28" ca="1">ROUND(IF($Q28="Y",VLOOKUP($P28, INDIRECT($Q$2),Y$6,0)*INDIRECT($P$1),VLOOKUP($P28, INDIRECT($Q$2),Y$6,0)),IF($E28="E",0,3))</f>
        <v>0</v>
      </c>
      <c r="Z28" s="186" cm="1">
        <f t="array" aca="1" ref="Z28" ca="1">ROUND(IF($Q28="Y",VLOOKUP($P28, INDIRECT($Q$2),Z$6,0)*INDIRECT($P$1),VLOOKUP($P28, INDIRECT($Q$2),Z$6,0)),IF($E28="E",0,3))</f>
        <v>0</v>
      </c>
      <c r="AA28" s="186"/>
      <c r="AB28" s="282" t="str">
        <f t="shared" si="24"/>
        <v>10160C</v>
      </c>
      <c r="AC28" s="130" t="str">
        <f t="shared" si="25"/>
        <v>City Planning Manager</v>
      </c>
      <c r="AD28" s="284" t="str">
        <f t="shared" si="26"/>
        <v>105</v>
      </c>
      <c r="AE28" s="282">
        <f t="shared" ca="1" si="10"/>
        <v>52.351999999999997</v>
      </c>
      <c r="AF28" s="282">
        <f t="shared" ca="1" si="11"/>
        <v>54.445999999999998</v>
      </c>
      <c r="AG28" s="282">
        <f t="shared" ca="1" si="12"/>
        <v>56.622999999999998</v>
      </c>
      <c r="AH28" s="282">
        <f t="shared" ca="1" si="13"/>
        <v>58.887999999999998</v>
      </c>
      <c r="AI28" s="282">
        <f t="shared" ca="1" si="14"/>
        <v>61.242999999999995</v>
      </c>
      <c r="AJ28" s="282" t="str">
        <f t="shared" ca="1" si="15"/>
        <v/>
      </c>
      <c r="AK28" s="282" t="str">
        <f t="shared" ca="1" si="16"/>
        <v/>
      </c>
    </row>
    <row r="29" spans="1:38" x14ac:dyDescent="0.3">
      <c r="A29" s="75" t="s">
        <v>49</v>
      </c>
      <c r="B29" s="75">
        <v>10</v>
      </c>
      <c r="C29" s="70" t="s">
        <v>42</v>
      </c>
      <c r="D29" s="75">
        <v>470</v>
      </c>
      <c r="E29" s="75" t="s">
        <v>17</v>
      </c>
      <c r="F29" s="73" t="s">
        <v>327</v>
      </c>
      <c r="G29" s="74">
        <f t="shared" ca="1" si="1"/>
        <v>80097</v>
      </c>
      <c r="H29" s="74">
        <f t="shared" ca="1" si="2"/>
        <v>84310</v>
      </c>
      <c r="I29" s="74">
        <f t="shared" ca="1" si="3"/>
        <v>88758</v>
      </c>
      <c r="J29" s="74">
        <f t="shared" ca="1" si="4"/>
        <v>98289</v>
      </c>
      <c r="K29" s="74">
        <f t="shared" ca="1" si="5"/>
        <v>101040</v>
      </c>
      <c r="L29" s="74">
        <f t="shared" ca="1" si="6"/>
        <v>103870</v>
      </c>
      <c r="M29" s="74">
        <f t="shared" ca="1" si="7"/>
        <v>106829</v>
      </c>
      <c r="N29" s="72"/>
      <c r="P29" s="187" t="str">
        <f t="shared" si="21"/>
        <v>08703C</v>
      </c>
      <c r="Q29" s="191" t="s">
        <v>600</v>
      </c>
      <c r="R29" s="188" t="str">
        <f t="shared" si="22"/>
        <v xml:space="preserve">City Records Manager </v>
      </c>
      <c r="S29" s="189" t="str">
        <f t="shared" si="23"/>
        <v>85</v>
      </c>
      <c r="T29" s="186" cm="1">
        <f t="array" aca="1" ref="T29" ca="1">ROUND(IF($Q29="Y",VLOOKUP($P29, INDIRECT($Q$2),T$6,0)*INDIRECT($P$1),VLOOKUP($P29, INDIRECT($Q$2),T$6,0)),IF($E29="E",0,3))</f>
        <v>80097</v>
      </c>
      <c r="U29" s="186" cm="1">
        <f t="array" aca="1" ref="U29" ca="1">ROUND(IF($Q29="Y",VLOOKUP($P29, INDIRECT($Q$2),U$6,0)*INDIRECT($P$1),VLOOKUP($P29, INDIRECT($Q$2),U$6,0)),IF($E29="E",0,3))</f>
        <v>84310</v>
      </c>
      <c r="V29" s="186" cm="1">
        <f t="array" aca="1" ref="V29" ca="1">ROUND(IF($Q29="Y",VLOOKUP($P29, INDIRECT($Q$2),V$6,0)*INDIRECT($P$1),VLOOKUP($P29, INDIRECT($Q$2),V$6,0)),IF($E29="E",0,3))</f>
        <v>88758</v>
      </c>
      <c r="W29" s="186" cm="1">
        <f t="array" aca="1" ref="W29" ca="1">ROUND(IF($Q29="Y",VLOOKUP($P29, INDIRECT($Q$2),W$6,0)*INDIRECT($P$1),VLOOKUP($P29, INDIRECT($Q$2),W$6,0)),IF($E29="E",0,3))</f>
        <v>98289</v>
      </c>
      <c r="X29" s="186" cm="1">
        <f t="array" aca="1" ref="X29" ca="1">ROUND(IF($Q29="Y",VLOOKUP($P29, INDIRECT($Q$2),X$6,0)*INDIRECT($P$1),VLOOKUP($P29, INDIRECT($Q$2),X$6,0)),IF($E29="E",0,3))</f>
        <v>101040</v>
      </c>
      <c r="Y29" s="186" cm="1">
        <f t="array" aca="1" ref="Y29" ca="1">ROUND(IF($Q29="Y",VLOOKUP($P29, INDIRECT($Q$2),Y$6,0)*INDIRECT($P$1),VLOOKUP($P29, INDIRECT($Q$2),Y$6,0)),IF($E29="E",0,3))</f>
        <v>103870</v>
      </c>
      <c r="Z29" s="186" cm="1">
        <f t="array" aca="1" ref="Z29" ca="1">ROUND(IF($Q29="Y",VLOOKUP($P29, INDIRECT($Q$2),Z$6,0)*INDIRECT($P$1),VLOOKUP($P29, INDIRECT($Q$2),Z$6,0)),IF($E29="E",0,3))</f>
        <v>106829</v>
      </c>
      <c r="AA29" s="186"/>
      <c r="AB29" s="282" t="str">
        <f t="shared" si="24"/>
        <v>08703C</v>
      </c>
      <c r="AC29" s="130" t="str">
        <f t="shared" si="25"/>
        <v xml:space="preserve">City Records Manager </v>
      </c>
      <c r="AD29" s="284" t="str">
        <f t="shared" si="26"/>
        <v>85</v>
      </c>
      <c r="AE29" s="282">
        <f t="shared" ca="1" si="10"/>
        <v>38.509</v>
      </c>
      <c r="AF29" s="282">
        <f t="shared" ca="1" si="11"/>
        <v>40.533999999999999</v>
      </c>
      <c r="AG29" s="282">
        <f t="shared" ca="1" si="12"/>
        <v>42.672999999999995</v>
      </c>
      <c r="AH29" s="282">
        <f t="shared" ca="1" si="13"/>
        <v>47.254999999999995</v>
      </c>
      <c r="AI29" s="282">
        <f t="shared" ca="1" si="14"/>
        <v>48.576999999999998</v>
      </c>
      <c r="AJ29" s="282">
        <f t="shared" ca="1" si="15"/>
        <v>49.937999999999995</v>
      </c>
      <c r="AK29" s="282">
        <f t="shared" ca="1" si="16"/>
        <v>51.360999999999997</v>
      </c>
    </row>
    <row r="30" spans="1:38" x14ac:dyDescent="0.3">
      <c r="A30" s="75" t="s">
        <v>633</v>
      </c>
      <c r="B30" s="75">
        <v>9</v>
      </c>
      <c r="C30" s="70" t="s">
        <v>56</v>
      </c>
      <c r="D30" s="75">
        <v>410</v>
      </c>
      <c r="E30" s="75" t="s">
        <v>17</v>
      </c>
      <c r="F30" s="73" t="s">
        <v>634</v>
      </c>
      <c r="G30" s="74">
        <f t="shared" ca="1" si="1"/>
        <v>73249</v>
      </c>
      <c r="H30" s="74">
        <f t="shared" ca="1" si="2"/>
        <v>77110</v>
      </c>
      <c r="I30" s="74">
        <f t="shared" ca="1" si="3"/>
        <v>81721</v>
      </c>
      <c r="J30" s="74">
        <f t="shared" ca="1" si="4"/>
        <v>86334</v>
      </c>
      <c r="K30" s="74">
        <f t="shared" ca="1" si="5"/>
        <v>88751</v>
      </c>
      <c r="L30" s="74">
        <f t="shared" ca="1" si="6"/>
        <v>91238</v>
      </c>
      <c r="M30" s="74">
        <f t="shared" ca="1" si="7"/>
        <v>93838</v>
      </c>
      <c r="N30" s="72"/>
      <c r="P30" s="187" t="str">
        <f t="shared" si="21"/>
        <v>59403C</v>
      </c>
      <c r="Q30" s="186" t="s">
        <v>600</v>
      </c>
      <c r="R30" s="188" t="str">
        <f t="shared" si="22"/>
        <v>Civil Paralegal Program Supervisor</v>
      </c>
      <c r="S30" s="189" t="str">
        <f t="shared" si="23"/>
        <v>25</v>
      </c>
      <c r="T30" s="186" cm="1">
        <f t="array" aca="1" ref="T30" ca="1">ROUND(IF($Q30="Y",VLOOKUP($P30, INDIRECT($Q$2),T$6,0)*INDIRECT($P$1),VLOOKUP($P30, INDIRECT($Q$2),T$6,0)),IF($E30="E",0,3))</f>
        <v>73249</v>
      </c>
      <c r="U30" s="186" cm="1">
        <f t="array" aca="1" ref="U30" ca="1">ROUND(IF($Q30="Y",VLOOKUP($P30, INDIRECT($Q$2),U$6,0)*INDIRECT($P$1),VLOOKUP($P30, INDIRECT($Q$2),U$6,0)),IF($E30="E",0,3))</f>
        <v>77110</v>
      </c>
      <c r="V30" s="186" cm="1">
        <f t="array" aca="1" ref="V30" ca="1">ROUND(IF($Q30="Y",VLOOKUP($P30, INDIRECT($Q$2),V$6,0)*INDIRECT($P$1),VLOOKUP($P30, INDIRECT($Q$2),V$6,0)),IF($E30="E",0,3))</f>
        <v>81721</v>
      </c>
      <c r="W30" s="186" cm="1">
        <f t="array" aca="1" ref="W30" ca="1">ROUND(IF($Q30="Y",VLOOKUP($P30, INDIRECT($Q$2),W$6,0)*INDIRECT($P$1),VLOOKUP($P30, INDIRECT($Q$2),W$6,0)),IF($E30="E",0,3))</f>
        <v>86334</v>
      </c>
      <c r="X30" s="186" cm="1">
        <f t="array" aca="1" ref="X30" ca="1">ROUND(IF($Q30="Y",VLOOKUP($P30, INDIRECT($Q$2),X$6,0)*INDIRECT($P$1),VLOOKUP($P30, INDIRECT($Q$2),X$6,0)),IF($E30="E",0,3))</f>
        <v>88751</v>
      </c>
      <c r="Y30" s="186" cm="1">
        <f t="array" aca="1" ref="Y30" ca="1">ROUND(IF($Q30="Y",VLOOKUP($P30, INDIRECT($Q$2),Y$6,0)*INDIRECT($P$1),VLOOKUP($P30, INDIRECT($Q$2),Y$6,0)),IF($E30="E",0,3))</f>
        <v>91238</v>
      </c>
      <c r="Z30" s="186" cm="1">
        <f t="array" aca="1" ref="Z30" ca="1">ROUND(IF($Q30="Y",VLOOKUP($P30, INDIRECT($Q$2),Z$6,0)*INDIRECT($P$1),VLOOKUP($P30, INDIRECT($Q$2),Z$6,0)),IF($E30="E",0,3))</f>
        <v>93838</v>
      </c>
      <c r="AA30" s="186"/>
      <c r="AB30" s="282" t="str">
        <f t="shared" si="24"/>
        <v>59403C</v>
      </c>
      <c r="AC30" s="130" t="str">
        <f t="shared" si="25"/>
        <v>Civil Paralegal Program Supervisor</v>
      </c>
      <c r="AD30" s="284" t="str">
        <f t="shared" si="26"/>
        <v>25</v>
      </c>
      <c r="AE30" s="282">
        <f t="shared" ca="1" si="10"/>
        <v>35.216000000000001</v>
      </c>
      <c r="AF30" s="282">
        <f t="shared" ca="1" si="11"/>
        <v>37.073</v>
      </c>
      <c r="AG30" s="282">
        <f t="shared" ca="1" si="12"/>
        <v>39.288999999999994</v>
      </c>
      <c r="AH30" s="282">
        <f t="shared" ca="1" si="13"/>
        <v>41.506999999999998</v>
      </c>
      <c r="AI30" s="282">
        <f t="shared" ca="1" si="14"/>
        <v>42.668999999999997</v>
      </c>
      <c r="AJ30" s="282">
        <f t="shared" ca="1" si="15"/>
        <v>43.864999999999995</v>
      </c>
      <c r="AK30" s="282">
        <f t="shared" ca="1" si="16"/>
        <v>45.114999999999995</v>
      </c>
    </row>
    <row r="31" spans="1:38" x14ac:dyDescent="0.3">
      <c r="A31" s="75" t="s">
        <v>705</v>
      </c>
      <c r="B31" s="75">
        <v>9</v>
      </c>
      <c r="C31" s="70" t="s">
        <v>706</v>
      </c>
      <c r="D31" s="75">
        <v>430</v>
      </c>
      <c r="E31" s="75" t="s">
        <v>17</v>
      </c>
      <c r="F31" s="73" t="s">
        <v>784</v>
      </c>
      <c r="G31" s="74">
        <f t="shared" ca="1" si="1"/>
        <v>85962</v>
      </c>
      <c r="H31" s="74">
        <f t="shared" ca="1" si="2"/>
        <v>89400</v>
      </c>
      <c r="I31" s="74">
        <f t="shared" ca="1" si="3"/>
        <v>92979</v>
      </c>
      <c r="J31" s="74">
        <f t="shared" ca="1" si="4"/>
        <v>96697</v>
      </c>
      <c r="K31" s="74">
        <f t="shared" ca="1" si="5"/>
        <v>100563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53001C</v>
      </c>
      <c r="Q31" s="191" t="s">
        <v>600</v>
      </c>
      <c r="R31" s="188" t="str">
        <f t="shared" si="22"/>
        <v>Commty Spec Coord Supv-Hlth-C</v>
      </c>
      <c r="S31" s="189" t="str">
        <f t="shared" si="23"/>
        <v>098</v>
      </c>
      <c r="T31" s="186" cm="1">
        <f t="array" aca="1" ref="T31" ca="1">ROUND(IF($Q31="Y",VLOOKUP($P31, INDIRECT($Q$2),T$6,0)*INDIRECT($P$1),VLOOKUP($P31, INDIRECT($Q$2),T$6,0)),IF($E31="E",0,3))</f>
        <v>85962</v>
      </c>
      <c r="U31" s="186" cm="1">
        <f t="array" aca="1" ref="U31" ca="1">ROUND(IF($Q31="Y",VLOOKUP($P31, INDIRECT($Q$2),U$6,0)*INDIRECT($P$1),VLOOKUP($P31, INDIRECT($Q$2),U$6,0)),IF($E31="E",0,3))</f>
        <v>89400</v>
      </c>
      <c r="V31" s="186" cm="1">
        <f t="array" aca="1" ref="V31" ca="1">ROUND(IF($Q31="Y",VLOOKUP($P31, INDIRECT($Q$2),V$6,0)*INDIRECT($P$1),VLOOKUP($P31, INDIRECT($Q$2),V$6,0)),IF($E31="E",0,3))</f>
        <v>92979</v>
      </c>
      <c r="W31" s="186" cm="1">
        <f t="array" aca="1" ref="W31" ca="1">ROUND(IF($Q31="Y",VLOOKUP($P31, INDIRECT($Q$2),W$6,0)*INDIRECT($P$1),VLOOKUP($P31, INDIRECT($Q$2),W$6,0)),IF($E31="E",0,3))</f>
        <v>96697</v>
      </c>
      <c r="X31" s="186" cm="1">
        <f t="array" aca="1" ref="X31" ca="1">ROUND(IF($Q31="Y",VLOOKUP($P31, INDIRECT($Q$2),X$6,0)*INDIRECT($P$1),VLOOKUP($P31, INDIRECT($Q$2),X$6,0)),IF($E31="E",0,3))</f>
        <v>100563</v>
      </c>
      <c r="Y31" s="186" cm="1">
        <f t="array" aca="1" ref="Y31" ca="1">ROUND(IF($Q31="Y",VLOOKUP($P31, INDIRECT($Q$2),Y$6,0)*INDIRECT($P$1),VLOOKUP($P31, INDIRECT($Q$2),Y$6,0)),IF($E31="E",0,3))</f>
        <v>0</v>
      </c>
      <c r="Z31" s="186" cm="1">
        <f t="array" aca="1" ref="Z31" ca="1">ROUND(IF($Q31="Y",VLOOKUP($P31, INDIRECT($Q$2),Z$6,0)*INDIRECT($P$1),VLOOKUP($P31, INDIRECT($Q$2),Z$6,0)),IF($E31="E",0,3))</f>
        <v>0</v>
      </c>
      <c r="AA31" s="186"/>
      <c r="AB31" s="282" t="str">
        <f t="shared" si="24"/>
        <v>53001C</v>
      </c>
      <c r="AC31" s="130" t="str">
        <f t="shared" si="25"/>
        <v>Commty Spec Coord Supv-Hlth-C</v>
      </c>
      <c r="AD31" s="284" t="str">
        <f t="shared" si="26"/>
        <v>098</v>
      </c>
      <c r="AE31" s="282">
        <f t="shared" ca="1" si="10"/>
        <v>41.327999999999996</v>
      </c>
      <c r="AF31" s="282">
        <f t="shared" ca="1" si="11"/>
        <v>42.980999999999995</v>
      </c>
      <c r="AG31" s="282">
        <f t="shared" ca="1" si="12"/>
        <v>44.701999999999998</v>
      </c>
      <c r="AH31" s="282">
        <f t="shared" ca="1" si="13"/>
        <v>46.488999999999997</v>
      </c>
      <c r="AI31" s="282">
        <f t="shared" ca="1" si="14"/>
        <v>48.347999999999999</v>
      </c>
      <c r="AJ31" s="282" t="str">
        <f t="shared" ca="1" si="15"/>
        <v/>
      </c>
      <c r="AK31" s="282" t="str">
        <f t="shared" ca="1" si="16"/>
        <v/>
      </c>
    </row>
    <row r="32" spans="1:38" x14ac:dyDescent="0.3">
      <c r="A32" s="75" t="s">
        <v>981</v>
      </c>
      <c r="B32" s="75">
        <v>10</v>
      </c>
      <c r="C32" s="70" t="s">
        <v>571</v>
      </c>
      <c r="D32" s="75">
        <v>458</v>
      </c>
      <c r="E32" s="75" t="s">
        <v>17</v>
      </c>
      <c r="F32" s="73" t="s">
        <v>982</v>
      </c>
      <c r="G32" s="74">
        <f t="shared" si="1"/>
        <v>88838</v>
      </c>
      <c r="H32" s="74">
        <f t="shared" si="2"/>
        <v>92396</v>
      </c>
      <c r="I32" s="74">
        <f t="shared" si="3"/>
        <v>96097</v>
      </c>
      <c r="J32" s="74">
        <f t="shared" si="4"/>
        <v>99942</v>
      </c>
      <c r="K32" s="74">
        <f t="shared" si="5"/>
        <v>103945</v>
      </c>
      <c r="L32" s="74">
        <f t="shared" si="6"/>
        <v>0</v>
      </c>
      <c r="M32" s="74">
        <f t="shared" si="7"/>
        <v>0</v>
      </c>
      <c r="N32" s="72"/>
      <c r="P32" s="187" t="str">
        <f t="shared" si="21"/>
        <v>59464C</v>
      </c>
      <c r="Q32" s="186" t="s">
        <v>600</v>
      </c>
      <c r="R32" s="188" t="str">
        <f t="shared" si="22"/>
        <v>Communications Interagency Coordinator</v>
      </c>
      <c r="S32" s="189" t="str">
        <f t="shared" si="23"/>
        <v>065</v>
      </c>
      <c r="T32" s="338">
        <v>88838</v>
      </c>
      <c r="U32" s="338">
        <v>92396</v>
      </c>
      <c r="V32" s="338">
        <v>96097</v>
      </c>
      <c r="W32" s="338">
        <v>99942</v>
      </c>
      <c r="X32" s="338">
        <v>103945</v>
      </c>
      <c r="AA32" s="186"/>
      <c r="AB32" s="282" t="str">
        <f t="shared" si="24"/>
        <v>59464C</v>
      </c>
      <c r="AC32" s="130" t="str">
        <f t="shared" si="25"/>
        <v>Communications Interagency Coordinator</v>
      </c>
      <c r="AD32" s="284" t="str">
        <f t="shared" si="26"/>
        <v>065</v>
      </c>
      <c r="AE32" s="282">
        <f t="shared" si="10"/>
        <v>42.710999999999999</v>
      </c>
      <c r="AF32" s="282">
        <f t="shared" si="11"/>
        <v>44.421999999999997</v>
      </c>
      <c r="AG32" s="282">
        <f t="shared" si="12"/>
        <v>46.201000000000001</v>
      </c>
      <c r="AH32" s="282">
        <f t="shared" si="13"/>
        <v>48.05</v>
      </c>
      <c r="AI32" s="282">
        <f t="shared" si="14"/>
        <v>49.973999999999997</v>
      </c>
      <c r="AJ32" s="282" t="str">
        <f t="shared" si="15"/>
        <v/>
      </c>
      <c r="AK32" s="282" t="str">
        <f t="shared" si="16"/>
        <v/>
      </c>
    </row>
    <row r="33" spans="1:37" ht="14.4" x14ac:dyDescent="0.3">
      <c r="A33" s="75" t="s">
        <v>1019</v>
      </c>
      <c r="B33" s="75">
        <v>9</v>
      </c>
      <c r="C33" s="70" t="s">
        <v>93</v>
      </c>
      <c r="D33" s="75">
        <v>448</v>
      </c>
      <c r="E33" s="75" t="s">
        <v>17</v>
      </c>
      <c r="F33" s="73" t="s">
        <v>1020</v>
      </c>
      <c r="G33" s="74">
        <f t="shared" si="1"/>
        <v>76998</v>
      </c>
      <c r="H33" s="74">
        <f t="shared" si="2"/>
        <v>81050</v>
      </c>
      <c r="I33" s="74">
        <f t="shared" si="3"/>
        <v>85963</v>
      </c>
      <c r="J33" s="74">
        <f t="shared" si="4"/>
        <v>90879</v>
      </c>
      <c r="K33" s="74">
        <f t="shared" si="5"/>
        <v>93421</v>
      </c>
      <c r="L33" s="74">
        <f t="shared" si="6"/>
        <v>96038</v>
      </c>
      <c r="M33" s="74">
        <f t="shared" si="7"/>
        <v>98777</v>
      </c>
      <c r="N33" s="72"/>
      <c r="P33" s="187" t="str">
        <f t="shared" si="21"/>
        <v>52992C</v>
      </c>
      <c r="Q33" s="186" t="s">
        <v>600</v>
      </c>
      <c r="R33" s="188" t="str">
        <f t="shared" si="22"/>
        <v>Communications Manager - Public Health</v>
      </c>
      <c r="S33" s="189" t="str">
        <f t="shared" si="23"/>
        <v>35</v>
      </c>
      <c r="T33" s="388">
        <v>76998</v>
      </c>
      <c r="U33" s="388">
        <v>81050</v>
      </c>
      <c r="V33" s="388">
        <v>85963</v>
      </c>
      <c r="W33" s="388">
        <v>90879</v>
      </c>
      <c r="X33" s="388">
        <v>93421</v>
      </c>
      <c r="Y33" s="388">
        <v>96038</v>
      </c>
      <c r="Z33" s="388">
        <v>98777</v>
      </c>
      <c r="AA33" s="186"/>
      <c r="AB33" s="282" t="str">
        <f t="shared" si="24"/>
        <v>52992C</v>
      </c>
      <c r="AC33" s="130" t="str">
        <f t="shared" si="25"/>
        <v>Communications Manager - Public Health</v>
      </c>
      <c r="AD33" s="284" t="str">
        <f t="shared" si="26"/>
        <v>35</v>
      </c>
      <c r="AE33" s="282">
        <f t="shared" si="10"/>
        <v>37.018999999999998</v>
      </c>
      <c r="AF33" s="282">
        <f t="shared" si="11"/>
        <v>38.966999999999999</v>
      </c>
      <c r="AG33" s="282">
        <f t="shared" si="12"/>
        <v>41.329000000000001</v>
      </c>
      <c r="AH33" s="282">
        <f t="shared" si="13"/>
        <v>43.692</v>
      </c>
      <c r="AI33" s="282">
        <f t="shared" si="14"/>
        <v>44.913999999999994</v>
      </c>
      <c r="AJ33" s="282">
        <f t="shared" si="15"/>
        <v>46.172999999999995</v>
      </c>
      <c r="AK33" s="282">
        <f t="shared" si="16"/>
        <v>47.488999999999997</v>
      </c>
    </row>
    <row r="34" spans="1:37" x14ac:dyDescent="0.3">
      <c r="A34" s="75" t="s">
        <v>867</v>
      </c>
      <c r="B34" s="75">
        <v>11</v>
      </c>
      <c r="C34" s="70" t="s">
        <v>124</v>
      </c>
      <c r="D34" s="75">
        <v>515</v>
      </c>
      <c r="E34" s="75" t="s">
        <v>17</v>
      </c>
      <c r="F34" s="73" t="s">
        <v>866</v>
      </c>
      <c r="G34" s="74">
        <f t="shared" ca="1" si="1"/>
        <v>97071</v>
      </c>
      <c r="H34" s="74">
        <f t="shared" ca="1" si="2"/>
        <v>100951</v>
      </c>
      <c r="I34" s="74">
        <f t="shared" ca="1" si="3"/>
        <v>104991</v>
      </c>
      <c r="J34" s="74">
        <f t="shared" ca="1" si="4"/>
        <v>109190</v>
      </c>
      <c r="K34" s="74">
        <f t="shared" ca="1" si="5"/>
        <v>113558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53028C</v>
      </c>
      <c r="Q34" s="186" t="s">
        <v>600</v>
      </c>
      <c r="R34" s="188" t="str">
        <f t="shared" si="22"/>
        <v>Community Safety Manager</v>
      </c>
      <c r="S34" s="189" t="str">
        <f t="shared" si="23"/>
        <v>104</v>
      </c>
      <c r="T34" s="186" cm="1">
        <f t="array" aca="1" ref="T34" ca="1">ROUND(IF($Q34="Y",VLOOKUP($P34, INDIRECT($Q$2),T$6,0)*INDIRECT($P$1),VLOOKUP($P34, INDIRECT($Q$2),T$6,0)),IF($E34="E",0,3))</f>
        <v>97071</v>
      </c>
      <c r="U34" s="186" cm="1">
        <f t="array" aca="1" ref="U34" ca="1">ROUND(IF($Q34="Y",VLOOKUP($P34, INDIRECT($Q$2),U$6,0)*INDIRECT($P$1),VLOOKUP($P34, INDIRECT($Q$2),U$6,0)),IF($E34="E",0,3))</f>
        <v>100951</v>
      </c>
      <c r="V34" s="186" cm="1">
        <f t="array" aca="1" ref="V34" ca="1">ROUND(IF($Q34="Y",VLOOKUP($P34, INDIRECT($Q$2),V$6,0)*INDIRECT($P$1),VLOOKUP($P34, INDIRECT($Q$2),V$6,0)),IF($E34="E",0,3))</f>
        <v>104991</v>
      </c>
      <c r="W34" s="186" cm="1">
        <f t="array" aca="1" ref="W34" ca="1">ROUND(IF($Q34="Y",VLOOKUP($P34, INDIRECT($Q$2),W$6,0)*INDIRECT($P$1),VLOOKUP($P34, INDIRECT($Q$2),W$6,0)),IF($E34="E",0,3))</f>
        <v>109190</v>
      </c>
      <c r="X34" s="186" cm="1">
        <f t="array" aca="1" ref="X34" ca="1">ROUND(IF($Q34="Y",VLOOKUP($P34, INDIRECT($Q$2),X$6,0)*INDIRECT($P$1),VLOOKUP($P34, INDIRECT($Q$2),X$6,0)),IF($E34="E",0,3))</f>
        <v>113558</v>
      </c>
      <c r="Y34" s="186" cm="1">
        <f t="array" aca="1" ref="Y34" ca="1">ROUND(IF($Q34="Y",VLOOKUP($P34, INDIRECT($Q$2),Y$6,0)*INDIRECT($P$1),VLOOKUP($P34, INDIRECT($Q$2),Y$6,0)),IF($E34="E",0,3))</f>
        <v>0</v>
      </c>
      <c r="Z34" s="186" cm="1">
        <f t="array" aca="1" ref="Z34" ca="1">ROUND(IF($Q34="Y",VLOOKUP($P34, INDIRECT($Q$2),Z$6,0)*INDIRECT($P$1),VLOOKUP($P34, INDIRECT($Q$2),Z$6,0)),IF($E34="E",0,3))</f>
        <v>0</v>
      </c>
      <c r="AA34" s="186"/>
      <c r="AB34" s="282" t="str">
        <f t="shared" si="24"/>
        <v>53028C</v>
      </c>
      <c r="AC34" s="130" t="str">
        <f t="shared" si="25"/>
        <v>Community Safety Manager</v>
      </c>
      <c r="AD34" s="284" t="str">
        <f t="shared" si="26"/>
        <v>104</v>
      </c>
      <c r="AE34" s="282">
        <f t="shared" ca="1" si="10"/>
        <v>46.668999999999997</v>
      </c>
      <c r="AF34" s="282">
        <f t="shared" ca="1" si="11"/>
        <v>48.534999999999997</v>
      </c>
      <c r="AG34" s="282">
        <f t="shared" ca="1" si="12"/>
        <v>50.476999999999997</v>
      </c>
      <c r="AH34" s="282">
        <f t="shared" ca="1" si="13"/>
        <v>52.495999999999995</v>
      </c>
      <c r="AI34" s="282">
        <f t="shared" ca="1" si="14"/>
        <v>54.595999999999997</v>
      </c>
      <c r="AJ34" s="282" t="str">
        <f t="shared" ca="1" si="15"/>
        <v/>
      </c>
      <c r="AK34" s="282" t="str">
        <f t="shared" ca="1" si="16"/>
        <v/>
      </c>
    </row>
    <row r="35" spans="1:37" x14ac:dyDescent="0.3">
      <c r="A35" s="75" t="s">
        <v>52</v>
      </c>
      <c r="B35" s="75">
        <v>10</v>
      </c>
      <c r="C35" s="70" t="s">
        <v>50</v>
      </c>
      <c r="D35" s="75">
        <v>465</v>
      </c>
      <c r="E35" s="75" t="s">
        <v>17</v>
      </c>
      <c r="F35" s="73" t="s">
        <v>328</v>
      </c>
      <c r="G35" s="74">
        <f t="shared" ca="1" si="1"/>
        <v>82775</v>
      </c>
      <c r="H35" s="74">
        <f t="shared" ca="1" si="2"/>
        <v>86913</v>
      </c>
      <c r="I35" s="74">
        <f t="shared" ca="1" si="3"/>
        <v>91260</v>
      </c>
      <c r="J35" s="74">
        <f t="shared" ca="1" si="4"/>
        <v>98008</v>
      </c>
      <c r="K35" s="74">
        <f t="shared" ca="1" si="5"/>
        <v>100753</v>
      </c>
      <c r="L35" s="74">
        <f t="shared" ca="1" si="6"/>
        <v>103623</v>
      </c>
      <c r="M35" s="74">
        <f t="shared" ca="1" si="7"/>
        <v>0</v>
      </c>
      <c r="N35" s="72"/>
      <c r="P35" s="187" t="str">
        <f t="shared" si="21"/>
        <v>52810C</v>
      </c>
      <c r="Q35" s="191" t="s">
        <v>600</v>
      </c>
      <c r="R35" s="188" t="str">
        <f t="shared" si="22"/>
        <v xml:space="preserve">Construction Management Coordinator </v>
      </c>
      <c r="S35" s="189" t="str">
        <f t="shared" si="23"/>
        <v>33</v>
      </c>
      <c r="T35" s="186" cm="1">
        <f t="array" aca="1" ref="T35" ca="1">ROUND(IF($Q35="Y",VLOOKUP($P35, INDIRECT($Q$2),T$6,0)*INDIRECT($P$1),VLOOKUP($P35, INDIRECT($Q$2),T$6,0)),IF($E35="E",0,3))</f>
        <v>82775</v>
      </c>
      <c r="U35" s="186" cm="1">
        <f t="array" aca="1" ref="U35" ca="1">ROUND(IF($Q35="Y",VLOOKUP($P35, INDIRECT($Q$2),U$6,0)*INDIRECT($P$1),VLOOKUP($P35, INDIRECT($Q$2),U$6,0)),IF($E35="E",0,3))</f>
        <v>86913</v>
      </c>
      <c r="V35" s="186" cm="1">
        <f t="array" aca="1" ref="V35" ca="1">ROUND(IF($Q35="Y",VLOOKUP($P35, INDIRECT($Q$2),V$6,0)*INDIRECT($P$1),VLOOKUP($P35, INDIRECT($Q$2),V$6,0)),IF($E35="E",0,3))</f>
        <v>91260</v>
      </c>
      <c r="W35" s="186" cm="1">
        <f t="array" aca="1" ref="W35" ca="1">ROUND(IF($Q35="Y",VLOOKUP($P35, INDIRECT($Q$2),W$6,0)*INDIRECT($P$1),VLOOKUP($P35, INDIRECT($Q$2),W$6,0)),IF($E35="E",0,3))</f>
        <v>98008</v>
      </c>
      <c r="X35" s="186" cm="1">
        <f t="array" aca="1" ref="X35" ca="1">ROUND(IF($Q35="Y",VLOOKUP($P35, INDIRECT($Q$2),X$6,0)*INDIRECT($P$1),VLOOKUP($P35, INDIRECT($Q$2),X$6,0)),IF($E35="E",0,3))</f>
        <v>100753</v>
      </c>
      <c r="Y35" s="186" cm="1">
        <f t="array" aca="1" ref="Y35" ca="1">ROUND(IF($Q35="Y",VLOOKUP($P35, INDIRECT($Q$2),Y$6,0)*INDIRECT($P$1),VLOOKUP($P35, INDIRECT($Q$2),Y$6,0)),IF($E35="E",0,3))</f>
        <v>103623</v>
      </c>
      <c r="Z35" s="186" cm="1">
        <f t="array" aca="1" ref="Z35" ca="1">ROUND(IF($Q35="Y",VLOOKUP($P35, INDIRECT($Q$2),Z$6,0)*INDIRECT($P$1),VLOOKUP($P35, INDIRECT($Q$2),Z$6,0)),IF($E35="E",0,3))</f>
        <v>0</v>
      </c>
      <c r="AA35" s="186"/>
      <c r="AB35" s="282" t="str">
        <f t="shared" si="24"/>
        <v>52810C</v>
      </c>
      <c r="AC35" s="130" t="str">
        <f t="shared" si="25"/>
        <v xml:space="preserve">Construction Management Coordinator </v>
      </c>
      <c r="AD35" s="284" t="str">
        <f t="shared" si="26"/>
        <v>33</v>
      </c>
      <c r="AE35" s="282">
        <f t="shared" ca="1" si="10"/>
        <v>39.795999999999999</v>
      </c>
      <c r="AF35" s="282">
        <f t="shared" ca="1" si="11"/>
        <v>41.785999999999994</v>
      </c>
      <c r="AG35" s="282">
        <f t="shared" ca="1" si="12"/>
        <v>43.875</v>
      </c>
      <c r="AH35" s="282">
        <f t="shared" ca="1" si="13"/>
        <v>47.12</v>
      </c>
      <c r="AI35" s="282">
        <f t="shared" ca="1" si="14"/>
        <v>48.439</v>
      </c>
      <c r="AJ35" s="282">
        <f t="shared" ca="1" si="15"/>
        <v>49.818999999999996</v>
      </c>
      <c r="AK35" s="282" t="str">
        <f t="shared" ca="1" si="16"/>
        <v/>
      </c>
    </row>
    <row r="36" spans="1:37" x14ac:dyDescent="0.3">
      <c r="A36" s="75" t="s">
        <v>51</v>
      </c>
      <c r="B36" s="75">
        <v>10</v>
      </c>
      <c r="C36" s="70" t="s">
        <v>50</v>
      </c>
      <c r="D36" s="75">
        <v>465</v>
      </c>
      <c r="E36" s="75" t="s">
        <v>17</v>
      </c>
      <c r="F36" s="73" t="s">
        <v>329</v>
      </c>
      <c r="G36" s="74">
        <f t="shared" ca="1" si="1"/>
        <v>82775</v>
      </c>
      <c r="H36" s="74">
        <f t="shared" ca="1" si="2"/>
        <v>86913</v>
      </c>
      <c r="I36" s="74">
        <f t="shared" ca="1" si="3"/>
        <v>91260</v>
      </c>
      <c r="J36" s="74">
        <f t="shared" ca="1" si="4"/>
        <v>98008</v>
      </c>
      <c r="K36" s="74">
        <f t="shared" ca="1" si="5"/>
        <v>100753</v>
      </c>
      <c r="L36" s="74">
        <f t="shared" ca="1" si="6"/>
        <v>103623</v>
      </c>
      <c r="M36" s="74">
        <f t="shared" ca="1" si="7"/>
        <v>0</v>
      </c>
      <c r="N36" s="72"/>
      <c r="P36" s="187" t="str">
        <f t="shared" si="21"/>
        <v>02618C</v>
      </c>
      <c r="Q36" s="191" t="s">
        <v>600</v>
      </c>
      <c r="R36" s="188" t="str">
        <f t="shared" si="22"/>
        <v>Construction Management Coordinator - PW</v>
      </c>
      <c r="S36" s="189" t="str">
        <f t="shared" si="23"/>
        <v>33</v>
      </c>
      <c r="T36" s="186" cm="1">
        <f t="array" aca="1" ref="T36" ca="1">ROUND(IF($Q36="Y",VLOOKUP($P36, INDIRECT($Q$2),T$6,0)*INDIRECT($P$1),VLOOKUP($P36, INDIRECT($Q$2),T$6,0)),IF($E36="E",0,3))</f>
        <v>82775</v>
      </c>
      <c r="U36" s="186" cm="1">
        <f t="array" aca="1" ref="U36" ca="1">ROUND(IF($Q36="Y",VLOOKUP($P36, INDIRECT($Q$2),U$6,0)*INDIRECT($P$1),VLOOKUP($P36, INDIRECT($Q$2),U$6,0)),IF($E36="E",0,3))</f>
        <v>86913</v>
      </c>
      <c r="V36" s="186" cm="1">
        <f t="array" aca="1" ref="V36" ca="1">ROUND(IF($Q36="Y",VLOOKUP($P36, INDIRECT($Q$2),V$6,0)*INDIRECT($P$1),VLOOKUP($P36, INDIRECT($Q$2),V$6,0)),IF($E36="E",0,3))</f>
        <v>91260</v>
      </c>
      <c r="W36" s="186" cm="1">
        <f t="array" aca="1" ref="W36" ca="1">ROUND(IF($Q36="Y",VLOOKUP($P36, INDIRECT($Q$2),W$6,0)*INDIRECT($P$1),VLOOKUP($P36, INDIRECT($Q$2),W$6,0)),IF($E36="E",0,3))</f>
        <v>98008</v>
      </c>
      <c r="X36" s="186" cm="1">
        <f t="array" aca="1" ref="X36" ca="1">ROUND(IF($Q36="Y",VLOOKUP($P36, INDIRECT($Q$2),X$6,0)*INDIRECT($P$1),VLOOKUP($P36, INDIRECT($Q$2),X$6,0)),IF($E36="E",0,3))</f>
        <v>100753</v>
      </c>
      <c r="Y36" s="186" cm="1">
        <f t="array" aca="1" ref="Y36" ca="1">ROUND(IF($Q36="Y",VLOOKUP($P36, INDIRECT($Q$2),Y$6,0)*INDIRECT($P$1),VLOOKUP($P36, INDIRECT($Q$2),Y$6,0)),IF($E36="E",0,3))</f>
        <v>103623</v>
      </c>
      <c r="Z36" s="186" cm="1">
        <f t="array" aca="1" ref="Z36" ca="1">ROUND(IF($Q36="Y",VLOOKUP($P36, INDIRECT($Q$2),Z$6,0)*INDIRECT($P$1),VLOOKUP($P36, INDIRECT($Q$2),Z$6,0)),IF($E36="E",0,3))</f>
        <v>0</v>
      </c>
      <c r="AA36" s="186"/>
      <c r="AB36" s="282" t="str">
        <f t="shared" si="24"/>
        <v>02618C</v>
      </c>
      <c r="AC36" s="130" t="str">
        <f t="shared" si="25"/>
        <v>Construction Management Coordinator - PW</v>
      </c>
      <c r="AD36" s="284" t="str">
        <f t="shared" si="26"/>
        <v>33</v>
      </c>
      <c r="AE36" s="282">
        <f t="shared" ca="1" si="10"/>
        <v>39.795999999999999</v>
      </c>
      <c r="AF36" s="282">
        <f t="shared" ca="1" si="11"/>
        <v>41.785999999999994</v>
      </c>
      <c r="AG36" s="282">
        <f t="shared" ca="1" si="12"/>
        <v>43.875</v>
      </c>
      <c r="AH36" s="282">
        <f t="shared" ca="1" si="13"/>
        <v>47.12</v>
      </c>
      <c r="AI36" s="282">
        <f t="shared" ca="1" si="14"/>
        <v>48.439</v>
      </c>
      <c r="AJ36" s="282">
        <f t="shared" ca="1" si="15"/>
        <v>49.818999999999996</v>
      </c>
      <c r="AK36" s="282" t="str">
        <f t="shared" ca="1" si="16"/>
        <v/>
      </c>
    </row>
    <row r="37" spans="1:37" x14ac:dyDescent="0.3">
      <c r="A37" s="75" t="s">
        <v>53</v>
      </c>
      <c r="B37" s="75">
        <v>10</v>
      </c>
      <c r="C37" s="70" t="s">
        <v>44</v>
      </c>
      <c r="D37" s="75">
        <v>483</v>
      </c>
      <c r="E37" s="75" t="s">
        <v>17</v>
      </c>
      <c r="F37" s="73" t="s">
        <v>330</v>
      </c>
      <c r="G37" s="74">
        <f t="shared" ca="1" si="1"/>
        <v>80005</v>
      </c>
      <c r="H37" s="74">
        <f t="shared" ca="1" si="2"/>
        <v>84136</v>
      </c>
      <c r="I37" s="74">
        <f t="shared" ca="1" si="3"/>
        <v>88424</v>
      </c>
      <c r="J37" s="74">
        <f t="shared" ca="1" si="4"/>
        <v>94410</v>
      </c>
      <c r="K37" s="74">
        <f t="shared" ca="1" si="5"/>
        <v>97054</v>
      </c>
      <c r="L37" s="74">
        <f t="shared" ca="1" si="6"/>
        <v>99771</v>
      </c>
      <c r="M37" s="74">
        <f t="shared" ca="1" si="7"/>
        <v>102617</v>
      </c>
      <c r="N37" s="72"/>
      <c r="P37" s="187" t="str">
        <f t="shared" si="21"/>
        <v>02625C</v>
      </c>
      <c r="Q37" s="191" t="s">
        <v>600</v>
      </c>
      <c r="R37" s="188" t="str">
        <f t="shared" si="22"/>
        <v>Contract Administrator</v>
      </c>
      <c r="S37" s="189" t="str">
        <f t="shared" si="23"/>
        <v>34D</v>
      </c>
      <c r="T37" s="186" cm="1">
        <f t="array" aca="1" ref="T37" ca="1">ROUND(IF($Q37="Y",VLOOKUP($P37, INDIRECT($Q$2),T$6,0)*INDIRECT($P$1),VLOOKUP($P37, INDIRECT($Q$2),T$6,0)),IF($E37="E",0,3))</f>
        <v>80005</v>
      </c>
      <c r="U37" s="186" cm="1">
        <f t="array" aca="1" ref="U37" ca="1">ROUND(IF($Q37="Y",VLOOKUP($P37, INDIRECT($Q$2),U$6,0)*INDIRECT($P$1),VLOOKUP($P37, INDIRECT($Q$2),U$6,0)),IF($E37="E",0,3))</f>
        <v>84136</v>
      </c>
      <c r="V37" s="186" cm="1">
        <f t="array" aca="1" ref="V37" ca="1">ROUND(IF($Q37="Y",VLOOKUP($P37, INDIRECT($Q$2),V$6,0)*INDIRECT($P$1),VLOOKUP($P37, INDIRECT($Q$2),V$6,0)),IF($E37="E",0,3))</f>
        <v>88424</v>
      </c>
      <c r="W37" s="186" cm="1">
        <f t="array" aca="1" ref="W37" ca="1">ROUND(IF($Q37="Y",VLOOKUP($P37, INDIRECT($Q$2),W$6,0)*INDIRECT($P$1),VLOOKUP($P37, INDIRECT($Q$2),W$6,0)),IF($E37="E",0,3))</f>
        <v>94410</v>
      </c>
      <c r="X37" s="186" cm="1">
        <f t="array" aca="1" ref="X37" ca="1">ROUND(IF($Q37="Y",VLOOKUP($P37, INDIRECT($Q$2),X$6,0)*INDIRECT($P$1),VLOOKUP($P37, INDIRECT($Q$2),X$6,0)),IF($E37="E",0,3))</f>
        <v>97054</v>
      </c>
      <c r="Y37" s="186" cm="1">
        <f t="array" aca="1" ref="Y37" ca="1">ROUND(IF($Q37="Y",VLOOKUP($P37, INDIRECT($Q$2),Y$6,0)*INDIRECT($P$1),VLOOKUP($P37, INDIRECT($Q$2),Y$6,0)),IF($E37="E",0,3))</f>
        <v>99771</v>
      </c>
      <c r="Z37" s="186" cm="1">
        <f t="array" aca="1" ref="Z37" ca="1">ROUND(IF($Q37="Y",VLOOKUP($P37, INDIRECT($Q$2),Z$6,0)*INDIRECT($P$1),VLOOKUP($P37, INDIRECT($Q$2),Z$6,0)),IF($E37="E",0,3))</f>
        <v>102617</v>
      </c>
      <c r="AA37" s="186"/>
      <c r="AB37" s="282" t="str">
        <f t="shared" si="24"/>
        <v>02625C</v>
      </c>
      <c r="AC37" s="130" t="str">
        <f t="shared" si="25"/>
        <v>Contract Administrator</v>
      </c>
      <c r="AD37" s="284" t="str">
        <f t="shared" si="26"/>
        <v>34D</v>
      </c>
      <c r="AE37" s="282">
        <f t="shared" ca="1" si="10"/>
        <v>38.463999999999999</v>
      </c>
      <c r="AF37" s="282">
        <f t="shared" ca="1" si="11"/>
        <v>40.450000000000003</v>
      </c>
      <c r="AG37" s="282">
        <f t="shared" ca="1" si="12"/>
        <v>42.512</v>
      </c>
      <c r="AH37" s="282">
        <f t="shared" ca="1" si="13"/>
        <v>45.39</v>
      </c>
      <c r="AI37" s="282">
        <f t="shared" ca="1" si="14"/>
        <v>46.660999999999994</v>
      </c>
      <c r="AJ37" s="282">
        <f t="shared" ca="1" si="15"/>
        <v>47.966999999999999</v>
      </c>
      <c r="AK37" s="282">
        <f t="shared" ca="1" si="16"/>
        <v>49.335999999999999</v>
      </c>
    </row>
    <row r="38" spans="1:37" x14ac:dyDescent="0.3">
      <c r="A38" s="75" t="s">
        <v>55</v>
      </c>
      <c r="B38" s="75">
        <v>8</v>
      </c>
      <c r="C38" s="70" t="s">
        <v>54</v>
      </c>
      <c r="D38" s="75">
        <v>405</v>
      </c>
      <c r="E38" s="75" t="s">
        <v>17</v>
      </c>
      <c r="F38" s="73" t="s">
        <v>331</v>
      </c>
      <c r="G38" s="74">
        <f t="shared" ca="1" si="1"/>
        <v>69175</v>
      </c>
      <c r="H38" s="74">
        <f t="shared" ca="1" si="2"/>
        <v>72911</v>
      </c>
      <c r="I38" s="74">
        <f t="shared" ca="1" si="3"/>
        <v>77438</v>
      </c>
      <c r="J38" s="74">
        <f t="shared" ca="1" si="4"/>
        <v>81966</v>
      </c>
      <c r="K38" s="74">
        <f t="shared" ca="1" si="5"/>
        <v>84262</v>
      </c>
      <c r="L38" s="74">
        <f t="shared" ca="1" si="6"/>
        <v>86623</v>
      </c>
      <c r="M38" s="74">
        <f t="shared" ca="1" si="7"/>
        <v>89091</v>
      </c>
      <c r="N38" s="72"/>
      <c r="P38" s="187" t="str">
        <f t="shared" si="21"/>
        <v>02674C</v>
      </c>
      <c r="Q38" s="191" t="s">
        <v>600</v>
      </c>
      <c r="R38" s="188" t="str">
        <f t="shared" si="22"/>
        <v>Coordinator Health and Wellness</v>
      </c>
      <c r="S38" s="189" t="str">
        <f t="shared" si="23"/>
        <v>29</v>
      </c>
      <c r="T38" s="186" cm="1">
        <f t="array" aca="1" ref="T38" ca="1">ROUND(IF($Q38="Y",VLOOKUP($P38, INDIRECT($Q$2),T$6,0)*INDIRECT($P$1),VLOOKUP($P38, INDIRECT($Q$2),T$6,0)),IF($E38="E",0,3))</f>
        <v>69175</v>
      </c>
      <c r="U38" s="186" cm="1">
        <f t="array" aca="1" ref="U38" ca="1">ROUND(IF($Q38="Y",VLOOKUP($P38, INDIRECT($Q$2),U$6,0)*INDIRECT($P$1),VLOOKUP($P38, INDIRECT($Q$2),U$6,0)),IF($E38="E",0,3))</f>
        <v>72911</v>
      </c>
      <c r="V38" s="186" cm="1">
        <f t="array" aca="1" ref="V38" ca="1">ROUND(IF($Q38="Y",VLOOKUP($P38, INDIRECT($Q$2),V$6,0)*INDIRECT($P$1),VLOOKUP($P38, INDIRECT($Q$2),V$6,0)),IF($E38="E",0,3))</f>
        <v>77438</v>
      </c>
      <c r="W38" s="186" cm="1">
        <f t="array" aca="1" ref="W38" ca="1">ROUND(IF($Q38="Y",VLOOKUP($P38, INDIRECT($Q$2),W$6,0)*INDIRECT($P$1),VLOOKUP($P38, INDIRECT($Q$2),W$6,0)),IF($E38="E",0,3))</f>
        <v>81966</v>
      </c>
      <c r="X38" s="186" cm="1">
        <f t="array" aca="1" ref="X38" ca="1">ROUND(IF($Q38="Y",VLOOKUP($P38, INDIRECT($Q$2),X$6,0)*INDIRECT($P$1),VLOOKUP($P38, INDIRECT($Q$2),X$6,0)),IF($E38="E",0,3))</f>
        <v>84262</v>
      </c>
      <c r="Y38" s="186" cm="1">
        <f t="array" aca="1" ref="Y38" ca="1">ROUND(IF($Q38="Y",VLOOKUP($P38, INDIRECT($Q$2),Y$6,0)*INDIRECT($P$1),VLOOKUP($P38, INDIRECT($Q$2),Y$6,0)),IF($E38="E",0,3))</f>
        <v>86623</v>
      </c>
      <c r="Z38" s="186" cm="1">
        <f t="array" aca="1" ref="Z38" ca="1">ROUND(IF($Q38="Y",VLOOKUP($P38, INDIRECT($Q$2),Z$6,0)*INDIRECT($P$1),VLOOKUP($P38, INDIRECT($Q$2),Z$6,0)),IF($E38="E",0,3))</f>
        <v>89091</v>
      </c>
      <c r="AA38" s="186"/>
      <c r="AB38" s="282" t="str">
        <f t="shared" si="24"/>
        <v>02674C</v>
      </c>
      <c r="AC38" s="130" t="str">
        <f t="shared" si="25"/>
        <v>Coordinator Health and Wellness</v>
      </c>
      <c r="AD38" s="284" t="str">
        <f t="shared" si="26"/>
        <v>29</v>
      </c>
      <c r="AE38" s="282">
        <f t="shared" ca="1" si="10"/>
        <v>33.257999999999996</v>
      </c>
      <c r="AF38" s="282">
        <f t="shared" ca="1" si="11"/>
        <v>35.053999999999995</v>
      </c>
      <c r="AG38" s="282">
        <f t="shared" ca="1" si="12"/>
        <v>37.229999999999997</v>
      </c>
      <c r="AH38" s="282">
        <f t="shared" ca="1" si="13"/>
        <v>39.406999999999996</v>
      </c>
      <c r="AI38" s="282">
        <f t="shared" ca="1" si="14"/>
        <v>40.510999999999996</v>
      </c>
      <c r="AJ38" s="282">
        <f t="shared" ca="1" si="15"/>
        <v>41.646000000000001</v>
      </c>
      <c r="AK38" s="282">
        <f t="shared" ca="1" si="16"/>
        <v>42.832999999999998</v>
      </c>
    </row>
    <row r="39" spans="1:37" x14ac:dyDescent="0.3">
      <c r="A39" s="75" t="s">
        <v>57</v>
      </c>
      <c r="B39" s="75">
        <v>9</v>
      </c>
      <c r="C39" s="70" t="s">
        <v>56</v>
      </c>
      <c r="D39" s="75">
        <v>410</v>
      </c>
      <c r="E39" s="75" t="s">
        <v>17</v>
      </c>
      <c r="F39" s="73" t="s">
        <v>332</v>
      </c>
      <c r="G39" s="74">
        <f t="shared" ca="1" si="1"/>
        <v>73249</v>
      </c>
      <c r="H39" s="74">
        <f t="shared" ca="1" si="2"/>
        <v>77110</v>
      </c>
      <c r="I39" s="74">
        <f t="shared" ca="1" si="3"/>
        <v>81721</v>
      </c>
      <c r="J39" s="74">
        <f t="shared" ca="1" si="4"/>
        <v>86334</v>
      </c>
      <c r="K39" s="74">
        <f t="shared" ca="1" si="5"/>
        <v>88751</v>
      </c>
      <c r="L39" s="74">
        <f t="shared" ca="1" si="6"/>
        <v>91238</v>
      </c>
      <c r="M39" s="74">
        <f t="shared" ca="1" si="7"/>
        <v>93838</v>
      </c>
      <c r="N39" s="72"/>
      <c r="P39" s="187" t="str">
        <f t="shared" si="21"/>
        <v>02672C</v>
      </c>
      <c r="Q39" s="191" t="s">
        <v>600</v>
      </c>
      <c r="R39" s="188" t="str">
        <f t="shared" si="22"/>
        <v>Coordinator Legal Processes</v>
      </c>
      <c r="S39" s="189" t="str">
        <f t="shared" si="23"/>
        <v>25</v>
      </c>
      <c r="T39" s="186" cm="1">
        <f t="array" aca="1" ref="T39" ca="1">ROUND(IF($Q39="Y",VLOOKUP($P39, INDIRECT($Q$2),T$6,0)*INDIRECT($P$1),VLOOKUP($P39, INDIRECT($Q$2),T$6,0)),IF($E39="E",0,3))</f>
        <v>73249</v>
      </c>
      <c r="U39" s="186" cm="1">
        <f t="array" aca="1" ref="U39" ca="1">ROUND(IF($Q39="Y",VLOOKUP($P39, INDIRECT($Q$2),U$6,0)*INDIRECT($P$1),VLOOKUP($P39, INDIRECT($Q$2),U$6,0)),IF($E39="E",0,3))</f>
        <v>77110</v>
      </c>
      <c r="V39" s="186" cm="1">
        <f t="array" aca="1" ref="V39" ca="1">ROUND(IF($Q39="Y",VLOOKUP($P39, INDIRECT($Q$2),V$6,0)*INDIRECT($P$1),VLOOKUP($P39, INDIRECT($Q$2),V$6,0)),IF($E39="E",0,3))</f>
        <v>81721</v>
      </c>
      <c r="W39" s="186" cm="1">
        <f t="array" aca="1" ref="W39" ca="1">ROUND(IF($Q39="Y",VLOOKUP($P39, INDIRECT($Q$2),W$6,0)*INDIRECT($P$1),VLOOKUP($P39, INDIRECT($Q$2),W$6,0)),IF($E39="E",0,3))</f>
        <v>86334</v>
      </c>
      <c r="X39" s="186" cm="1">
        <f t="array" aca="1" ref="X39" ca="1">ROUND(IF($Q39="Y",VLOOKUP($P39, INDIRECT($Q$2),X$6,0)*INDIRECT($P$1),VLOOKUP($P39, INDIRECT($Q$2),X$6,0)),IF($E39="E",0,3))</f>
        <v>88751</v>
      </c>
      <c r="Y39" s="186" cm="1">
        <f t="array" aca="1" ref="Y39" ca="1">ROUND(IF($Q39="Y",VLOOKUP($P39, INDIRECT($Q$2),Y$6,0)*INDIRECT($P$1),VLOOKUP($P39, INDIRECT($Q$2),Y$6,0)),IF($E39="E",0,3))</f>
        <v>91238</v>
      </c>
      <c r="Z39" s="186" cm="1">
        <f t="array" aca="1" ref="Z39" ca="1">ROUND(IF($Q39="Y",VLOOKUP($P39, INDIRECT($Q$2),Z$6,0)*INDIRECT($P$1),VLOOKUP($P39, INDIRECT($Q$2),Z$6,0)),IF($E39="E",0,3))</f>
        <v>93838</v>
      </c>
      <c r="AA39" s="186"/>
      <c r="AB39" s="282" t="str">
        <f t="shared" si="24"/>
        <v>02672C</v>
      </c>
      <c r="AC39" s="130" t="str">
        <f t="shared" si="25"/>
        <v>Coordinator Legal Processes</v>
      </c>
      <c r="AD39" s="284" t="str">
        <f t="shared" si="26"/>
        <v>25</v>
      </c>
      <c r="AE39" s="282">
        <f t="shared" ca="1" si="10"/>
        <v>35.216000000000001</v>
      </c>
      <c r="AF39" s="282">
        <f t="shared" ca="1" si="11"/>
        <v>37.073</v>
      </c>
      <c r="AG39" s="282">
        <f t="shared" ca="1" si="12"/>
        <v>39.288999999999994</v>
      </c>
      <c r="AH39" s="282">
        <f t="shared" ca="1" si="13"/>
        <v>41.506999999999998</v>
      </c>
      <c r="AI39" s="282">
        <f t="shared" ca="1" si="14"/>
        <v>42.668999999999997</v>
      </c>
      <c r="AJ39" s="282">
        <f t="shared" ca="1" si="15"/>
        <v>43.864999999999995</v>
      </c>
      <c r="AK39" s="282">
        <f t="shared" ca="1" si="16"/>
        <v>45.114999999999995</v>
      </c>
    </row>
    <row r="40" spans="1:37" x14ac:dyDescent="0.3">
      <c r="A40" s="75" t="s">
        <v>58</v>
      </c>
      <c r="B40" s="75">
        <v>10</v>
      </c>
      <c r="C40" s="70" t="s">
        <v>38</v>
      </c>
      <c r="D40" s="75">
        <v>458</v>
      </c>
      <c r="E40" s="75" t="s">
        <v>17</v>
      </c>
      <c r="F40" s="73" t="s">
        <v>333</v>
      </c>
      <c r="G40" s="74">
        <f t="shared" ref="G40:G66" ca="1" si="27">T40</f>
        <v>75757</v>
      </c>
      <c r="H40" s="74">
        <f t="shared" ref="H40:H66" ca="1" si="28">U40</f>
        <v>79565</v>
      </c>
      <c r="I40" s="74">
        <f t="shared" ref="I40:I66" ca="1" si="29">V40</f>
        <v>83864</v>
      </c>
      <c r="J40" s="74">
        <f t="shared" ref="J40:J66" ca="1" si="30">W40</f>
        <v>90869</v>
      </c>
      <c r="K40" s="74">
        <f t="shared" ref="K40:K66" ca="1" si="31">X40</f>
        <v>93415</v>
      </c>
      <c r="L40" s="74">
        <f t="shared" ref="L40:L66" ca="1" si="32">Y40</f>
        <v>98308</v>
      </c>
      <c r="M40" s="74">
        <f t="shared" ref="M40:M66" ca="1" si="33">Z40</f>
        <v>103945</v>
      </c>
      <c r="N40" s="72"/>
      <c r="P40" s="187" t="str">
        <f t="shared" si="21"/>
        <v>01333C</v>
      </c>
      <c r="Q40" s="186" t="s">
        <v>600</v>
      </c>
      <c r="R40" s="188" t="str">
        <f t="shared" si="22"/>
        <v>CPED Interagency Coordinator</v>
      </c>
      <c r="S40" s="189" t="str">
        <f t="shared" si="23"/>
        <v>65</v>
      </c>
      <c r="T40" s="186" cm="1">
        <f t="array" aca="1" ref="T40" ca="1">ROUND(IF($Q40="Y",VLOOKUP($P40, INDIRECT($Q$2),T$6,0)*INDIRECT($P$1),VLOOKUP($P40, INDIRECT($Q$2),T$6,0)),IF($E40="E",0,3))</f>
        <v>75757</v>
      </c>
      <c r="U40" s="186" cm="1">
        <f t="array" aca="1" ref="U40" ca="1">ROUND(IF($Q40="Y",VLOOKUP($P40, INDIRECT($Q$2),U$6,0)*INDIRECT($P$1),VLOOKUP($P40, INDIRECT($Q$2),U$6,0)),IF($E40="E",0,3))</f>
        <v>79565</v>
      </c>
      <c r="V40" s="186" cm="1">
        <f t="array" aca="1" ref="V40" ca="1">ROUND(IF($Q40="Y",VLOOKUP($P40, INDIRECT($Q$2),V$6,0)*INDIRECT($P$1),VLOOKUP($P40, INDIRECT($Q$2),V$6,0)),IF($E40="E",0,3))</f>
        <v>83864</v>
      </c>
      <c r="W40" s="186" cm="1">
        <f t="array" aca="1" ref="W40" ca="1">ROUND(IF($Q40="Y",VLOOKUP($P40, INDIRECT($Q$2),W$6,0)*INDIRECT($P$1),VLOOKUP($P40, INDIRECT($Q$2),W$6,0)),IF($E40="E",0,3))</f>
        <v>90869</v>
      </c>
      <c r="X40" s="186" cm="1">
        <f t="array" aca="1" ref="X40" ca="1">ROUND(IF($Q40="Y",VLOOKUP($P40, INDIRECT($Q$2),X$6,0)*INDIRECT($P$1),VLOOKUP($P40, INDIRECT($Q$2),X$6,0)),IF($E40="E",0,3))</f>
        <v>93415</v>
      </c>
      <c r="Y40" s="186" cm="1">
        <f t="array" aca="1" ref="Y40" ca="1">ROUND(IF($Q40="Y",VLOOKUP($P40, INDIRECT($Q$2),Y$6,0)*INDIRECT($P$1),VLOOKUP($P40, INDIRECT($Q$2),Y$6,0)),IF($E40="E",0,3))</f>
        <v>98308</v>
      </c>
      <c r="Z40" s="186" cm="1">
        <f t="array" aca="1" ref="Z40" ca="1">ROUND(IF($Q40="Y",VLOOKUP($P40, INDIRECT($Q$2),Z$6,0)*INDIRECT($P$1),VLOOKUP($P40, INDIRECT($Q$2),Z$6,0)),IF($E40="E",0,3))</f>
        <v>103945</v>
      </c>
      <c r="AA40" s="186"/>
      <c r="AB40" s="282" t="str">
        <f t="shared" si="24"/>
        <v>01333C</v>
      </c>
      <c r="AC40" s="130" t="str">
        <f t="shared" si="25"/>
        <v>CPED Interagency Coordinator</v>
      </c>
      <c r="AD40" s="284" t="str">
        <f t="shared" si="26"/>
        <v>65</v>
      </c>
      <c r="AE40" s="282">
        <f t="shared" ref="AE40:AE66" ca="1" si="34">IF(T40=0,"",IF($E40="E",ROUNDUP(T40/2080,3),T40))</f>
        <v>36.421999999999997</v>
      </c>
      <c r="AF40" s="282">
        <f t="shared" ref="AF40:AF66" ca="1" si="35">IF(U40=0,"",IF($E40="E",ROUNDUP(U40/2080,3),U40))</f>
        <v>38.253</v>
      </c>
      <c r="AG40" s="282">
        <f t="shared" ref="AG40:AG66" ca="1" si="36">IF(V40=0,"",IF($E40="E",ROUNDUP(V40/2080,3),V40))</f>
        <v>40.32</v>
      </c>
      <c r="AH40" s="282">
        <f t="shared" ref="AH40:AH66" ca="1" si="37">IF(W40=0,"",IF($E40="E",ROUNDUP(W40/2080,3),W40))</f>
        <v>43.687999999999995</v>
      </c>
      <c r="AI40" s="282">
        <f t="shared" ref="AI40:AI66" ca="1" si="38">IF(X40=0,"",IF($E40="E",ROUNDUP(X40/2080,3),X40))</f>
        <v>44.911999999999999</v>
      </c>
      <c r="AJ40" s="282">
        <f t="shared" ref="AJ40:AJ66" ca="1" si="39">IF(Y40=0,"",IF($E40="E",ROUNDUP(Y40/2080,3),Y40))</f>
        <v>47.263999999999996</v>
      </c>
      <c r="AK40" s="282">
        <f t="shared" ref="AK40:AK66" ca="1" si="40">IF(Z40=0,"",IF($E40="E",ROUNDUP(Z40/2080,3),Z40))</f>
        <v>49.973999999999997</v>
      </c>
    </row>
    <row r="41" spans="1:37" x14ac:dyDescent="0.3">
      <c r="A41" s="75" t="s">
        <v>709</v>
      </c>
      <c r="B41" s="75">
        <v>10</v>
      </c>
      <c r="C41" s="70" t="s">
        <v>703</v>
      </c>
      <c r="D41" s="75">
        <v>480</v>
      </c>
      <c r="E41" s="75" t="s">
        <v>17</v>
      </c>
      <c r="F41" s="73" t="s">
        <v>787</v>
      </c>
      <c r="G41" s="74">
        <f t="shared" ca="1" si="27"/>
        <v>81862</v>
      </c>
      <c r="H41" s="74">
        <f t="shared" ca="1" si="28"/>
        <v>85937</v>
      </c>
      <c r="I41" s="74">
        <f t="shared" ca="1" si="29"/>
        <v>90243</v>
      </c>
      <c r="J41" s="74">
        <f t="shared" ca="1" si="30"/>
        <v>96079</v>
      </c>
      <c r="K41" s="74">
        <f t="shared" ca="1" si="31"/>
        <v>98769</v>
      </c>
      <c r="L41" s="74">
        <f t="shared" ca="1" si="32"/>
        <v>101538</v>
      </c>
      <c r="M41" s="74">
        <f t="shared" ca="1" si="33"/>
        <v>104431</v>
      </c>
      <c r="N41" s="72"/>
      <c r="P41" s="187" t="str">
        <f t="shared" si="21"/>
        <v>53006C</v>
      </c>
      <c r="Q41" s="191" t="s">
        <v>600</v>
      </c>
      <c r="R41" s="188" t="str">
        <f t="shared" si="22"/>
        <v>Crime Analyst Supv-C</v>
      </c>
      <c r="S41" s="189" t="str">
        <f t="shared" si="23"/>
        <v>010</v>
      </c>
      <c r="T41" s="186" cm="1">
        <f t="array" aca="1" ref="T41" ca="1">ROUND(IF($Q41="Y",VLOOKUP($P41, INDIRECT($Q$2),T$6,0)*INDIRECT($P$1),VLOOKUP($P41, INDIRECT($Q$2),T$6,0)),IF($E41="E",0,3))</f>
        <v>81862</v>
      </c>
      <c r="U41" s="186" cm="1">
        <f t="array" aca="1" ref="U41" ca="1">ROUND(IF($Q41="Y",VLOOKUP($P41, INDIRECT($Q$2),U$6,0)*INDIRECT($P$1),VLOOKUP($P41, INDIRECT($Q$2),U$6,0)),IF($E41="E",0,3))</f>
        <v>85937</v>
      </c>
      <c r="V41" s="186" cm="1">
        <f t="array" aca="1" ref="V41" ca="1">ROUND(IF($Q41="Y",VLOOKUP($P41, INDIRECT($Q$2),V$6,0)*INDIRECT($P$1),VLOOKUP($P41, INDIRECT($Q$2),V$6,0)),IF($E41="E",0,3))</f>
        <v>90243</v>
      </c>
      <c r="W41" s="186" cm="1">
        <f t="array" aca="1" ref="W41" ca="1">ROUND(IF($Q41="Y",VLOOKUP($P41, INDIRECT($Q$2),W$6,0)*INDIRECT($P$1),VLOOKUP($P41, INDIRECT($Q$2),W$6,0)),IF($E41="E",0,3))</f>
        <v>96079</v>
      </c>
      <c r="X41" s="186" cm="1">
        <f t="array" aca="1" ref="X41" ca="1">ROUND(IF($Q41="Y",VLOOKUP($P41, INDIRECT($Q$2),X$6,0)*INDIRECT($P$1),VLOOKUP($P41, INDIRECT($Q$2),X$6,0)),IF($E41="E",0,3))</f>
        <v>98769</v>
      </c>
      <c r="Y41" s="186" cm="1">
        <f t="array" aca="1" ref="Y41" ca="1">ROUND(IF($Q41="Y",VLOOKUP($P41, INDIRECT($Q$2),Y$6,0)*INDIRECT($P$1),VLOOKUP($P41, INDIRECT($Q$2),Y$6,0)),IF($E41="E",0,3))</f>
        <v>101538</v>
      </c>
      <c r="Z41" s="186" cm="1">
        <f t="array" aca="1" ref="Z41" ca="1">ROUND(IF($Q41="Y",VLOOKUP($P41, INDIRECT($Q$2),Z$6,0)*INDIRECT($P$1),VLOOKUP($P41, INDIRECT($Q$2),Z$6,0)),IF($E41="E",0,3))</f>
        <v>104431</v>
      </c>
      <c r="AA41" s="186"/>
      <c r="AB41" s="282" t="str">
        <f t="shared" si="24"/>
        <v>53006C</v>
      </c>
      <c r="AC41" s="130" t="str">
        <f t="shared" si="25"/>
        <v>Crime Analyst Supv-C</v>
      </c>
      <c r="AD41" s="284" t="str">
        <f t="shared" si="26"/>
        <v>010</v>
      </c>
      <c r="AE41" s="282">
        <f t="shared" ca="1" si="34"/>
        <v>39.356999999999999</v>
      </c>
      <c r="AF41" s="282">
        <f t="shared" ca="1" si="35"/>
        <v>41.315999999999995</v>
      </c>
      <c r="AG41" s="282">
        <f t="shared" ca="1" si="36"/>
        <v>43.387</v>
      </c>
      <c r="AH41" s="282">
        <f t="shared" ca="1" si="37"/>
        <v>46.192</v>
      </c>
      <c r="AI41" s="282">
        <f t="shared" ca="1" si="38"/>
        <v>47.485999999999997</v>
      </c>
      <c r="AJ41" s="282">
        <f t="shared" ca="1" si="39"/>
        <v>48.817</v>
      </c>
      <c r="AK41" s="282">
        <f t="shared" ca="1" si="40"/>
        <v>50.207999999999998</v>
      </c>
    </row>
    <row r="42" spans="1:37" x14ac:dyDescent="0.3">
      <c r="A42" s="75" t="s">
        <v>59</v>
      </c>
      <c r="B42" s="75">
        <v>7</v>
      </c>
      <c r="C42" s="70" t="s">
        <v>22</v>
      </c>
      <c r="D42" s="75">
        <v>333</v>
      </c>
      <c r="E42" s="75" t="s">
        <v>21</v>
      </c>
      <c r="F42" s="73" t="s">
        <v>334</v>
      </c>
      <c r="G42" s="74">
        <f t="shared" ca="1" si="27"/>
        <v>28.54</v>
      </c>
      <c r="H42" s="74">
        <f t="shared" ca="1" si="28"/>
        <v>30.045000000000002</v>
      </c>
      <c r="I42" s="74">
        <f t="shared" ca="1" si="29"/>
        <v>31.625</v>
      </c>
      <c r="J42" s="74">
        <f t="shared" ca="1" si="30"/>
        <v>33.29</v>
      </c>
      <c r="K42" s="74">
        <f t="shared" ca="1" si="31"/>
        <v>34.222000000000001</v>
      </c>
      <c r="L42" s="74">
        <f t="shared" ca="1" si="32"/>
        <v>35.180999999999997</v>
      </c>
      <c r="M42" s="74">
        <f t="shared" ca="1" si="33"/>
        <v>36.183</v>
      </c>
      <c r="N42" s="72"/>
      <c r="P42" s="187" t="str">
        <f t="shared" si="21"/>
        <v>09930C</v>
      </c>
      <c r="Q42" s="191" t="s">
        <v>600</v>
      </c>
      <c r="R42" s="188" t="str">
        <f t="shared" si="22"/>
        <v>Customer Services Supervisor</v>
      </c>
      <c r="S42" s="189" t="str">
        <f t="shared" si="23"/>
        <v>13</v>
      </c>
      <c r="T42" s="186" cm="1">
        <f t="array" aca="1" ref="T42" ca="1">ROUND(IF($Q42="Y",VLOOKUP($P42, INDIRECT($Q$2),T$6,0)*INDIRECT($P$1),VLOOKUP($P42, INDIRECT($Q$2),T$6,0)),IF($E42="E",0,3))</f>
        <v>28.54</v>
      </c>
      <c r="U42" s="186" cm="1">
        <f t="array" aca="1" ref="U42" ca="1">ROUND(IF($Q42="Y",VLOOKUP($P42, INDIRECT($Q$2),U$6,0)*INDIRECT($P$1),VLOOKUP($P42, INDIRECT($Q$2),U$6,0)),IF($E42="E",0,3))</f>
        <v>30.045000000000002</v>
      </c>
      <c r="V42" s="186" cm="1">
        <f t="array" aca="1" ref="V42" ca="1">ROUND(IF($Q42="Y",VLOOKUP($P42, INDIRECT($Q$2),V$6,0)*INDIRECT($P$1),VLOOKUP($P42, INDIRECT($Q$2),V$6,0)),IF($E42="E",0,3))</f>
        <v>31.625</v>
      </c>
      <c r="W42" s="186" cm="1">
        <f t="array" aca="1" ref="W42" ca="1">ROUND(IF($Q42="Y",VLOOKUP($P42, INDIRECT($Q$2),W$6,0)*INDIRECT($P$1),VLOOKUP($P42, INDIRECT($Q$2),W$6,0)),IF($E42="E",0,3))</f>
        <v>33.29</v>
      </c>
      <c r="X42" s="186" cm="1">
        <f t="array" aca="1" ref="X42" ca="1">ROUND(IF($Q42="Y",VLOOKUP($P42, INDIRECT($Q$2),X$6,0)*INDIRECT($P$1),VLOOKUP($P42, INDIRECT($Q$2),X$6,0)),IF($E42="E",0,3))</f>
        <v>34.222000000000001</v>
      </c>
      <c r="Y42" s="186" cm="1">
        <f t="array" aca="1" ref="Y42" ca="1">ROUND(IF($Q42="Y",VLOOKUP($P42, INDIRECT($Q$2),Y$6,0)*INDIRECT($P$1),VLOOKUP($P42, INDIRECT($Q$2),Y$6,0)),IF($E42="E",0,3))</f>
        <v>35.180999999999997</v>
      </c>
      <c r="Z42" s="186" cm="1">
        <f t="array" aca="1" ref="Z42" ca="1">ROUND(IF($Q42="Y",VLOOKUP($P42, INDIRECT($Q$2),Z$6,0)*INDIRECT($P$1),VLOOKUP($P42, INDIRECT($Q$2),Z$6,0)),IF($E42="E",0,3))</f>
        <v>36.183</v>
      </c>
      <c r="AA42" s="186"/>
      <c r="AB42" s="282" t="str">
        <f t="shared" si="24"/>
        <v>09930C</v>
      </c>
      <c r="AC42" s="130" t="str">
        <f t="shared" si="25"/>
        <v>Customer Services Supervisor</v>
      </c>
      <c r="AD42" s="284" t="str">
        <f t="shared" si="26"/>
        <v>13</v>
      </c>
      <c r="AE42" s="282">
        <f t="shared" ca="1" si="34"/>
        <v>28.54</v>
      </c>
      <c r="AF42" s="282">
        <f t="shared" ca="1" si="35"/>
        <v>30.045000000000002</v>
      </c>
      <c r="AG42" s="282">
        <f t="shared" ca="1" si="36"/>
        <v>31.625</v>
      </c>
      <c r="AH42" s="282">
        <f t="shared" ca="1" si="37"/>
        <v>33.29</v>
      </c>
      <c r="AI42" s="282">
        <f t="shared" ca="1" si="38"/>
        <v>34.222000000000001</v>
      </c>
      <c r="AJ42" s="282">
        <f t="shared" ca="1" si="39"/>
        <v>35.180999999999997</v>
      </c>
      <c r="AK42" s="282">
        <f t="shared" ca="1" si="40"/>
        <v>36.183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7"/>
        <v>105507</v>
      </c>
      <c r="H43" s="74">
        <f t="shared" ca="1" si="28"/>
        <v>109731</v>
      </c>
      <c r="I43" s="74">
        <f t="shared" ca="1" si="29"/>
        <v>114124</v>
      </c>
      <c r="J43" s="74">
        <f t="shared" ca="1" si="30"/>
        <v>118694</v>
      </c>
      <c r="K43" s="74">
        <f t="shared" ca="1" si="31"/>
        <v>123448</v>
      </c>
      <c r="L43" s="74">
        <f t="shared" ca="1" si="32"/>
        <v>0</v>
      </c>
      <c r="M43" s="74">
        <f t="shared" ca="1" si="33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INDIRECT($Q$2),T$6,0)*INDIRECT($P$1),VLOOKUP($P43, INDIRECT($Q$2),T$6,0)),IF($E43="E",0,3))</f>
        <v>105507</v>
      </c>
      <c r="U43" s="186" cm="1">
        <f t="array" aca="1" ref="U43" ca="1">ROUND(IF($Q43="Y",VLOOKUP($P43, INDIRECT($Q$2),U$6,0)*INDIRECT($P$1),VLOOKUP($P43, INDIRECT($Q$2),U$6,0)),IF($E43="E",0,3))</f>
        <v>109731</v>
      </c>
      <c r="V43" s="186" cm="1">
        <f t="array" aca="1" ref="V43" ca="1">ROUND(IF($Q43="Y",VLOOKUP($P43, INDIRECT($Q$2),V$6,0)*INDIRECT($P$1),VLOOKUP($P43, INDIRECT($Q$2),V$6,0)),IF($E43="E",0,3))</f>
        <v>114124</v>
      </c>
      <c r="W43" s="186" cm="1">
        <f t="array" aca="1" ref="W43" ca="1">ROUND(IF($Q43="Y",VLOOKUP($P43, INDIRECT($Q$2),W$6,0)*INDIRECT($P$1),VLOOKUP($P43, INDIRECT($Q$2),W$6,0)),IF($E43="E",0,3))</f>
        <v>118694</v>
      </c>
      <c r="X43" s="186" cm="1">
        <f t="array" aca="1" ref="X43" ca="1">ROUND(IF($Q43="Y",VLOOKUP($P43, INDIRECT($Q$2),X$6,0)*INDIRECT($P$1),VLOOKUP($P43, INDIRECT($Q$2),X$6,0)),IF($E43="E",0,3))</f>
        <v>123448</v>
      </c>
      <c r="Y43" s="186" cm="1">
        <f t="array" aca="1" ref="Y43" ca="1">ROUND(IF($Q43="Y",VLOOKUP($P43, INDIRECT($Q$2),Y$6,0)*INDIRECT($P$1),VLOOKUP($P43, INDIRECT($Q$2),Y$6,0)),IF($E43="E",0,3))</f>
        <v>0</v>
      </c>
      <c r="Z43" s="186" cm="1">
        <f t="array" aca="1" ref="Z43" ca="1">ROUND(IF($Q43="Y",VLOOKUP($P43, INDIRECT($Q$2),Z$6,0)*INDIRECT($P$1),VLOOKUP($P43, INDIRECT($Q$2),Z$6,0)),IF($E43="E",0,3))</f>
        <v>0</v>
      </c>
      <c r="AA43" s="186"/>
      <c r="AB43" s="282" t="str">
        <f t="shared" si="24"/>
        <v>03016C</v>
      </c>
      <c r="AC43" s="130" t="str">
        <f t="shared" si="25"/>
        <v>Deputy Controller</v>
      </c>
      <c r="AD43" s="284" t="str">
        <f t="shared" si="26"/>
        <v>044</v>
      </c>
      <c r="AE43" s="282">
        <f t="shared" ca="1" si="34"/>
        <v>50.724999999999994</v>
      </c>
      <c r="AF43" s="282">
        <f t="shared" ca="1" si="35"/>
        <v>52.756</v>
      </c>
      <c r="AG43" s="282">
        <f t="shared" ca="1" si="36"/>
        <v>54.867999999999995</v>
      </c>
      <c r="AH43" s="282">
        <f t="shared" ca="1" si="37"/>
        <v>57.064999999999998</v>
      </c>
      <c r="AI43" s="282">
        <f t="shared" ca="1" si="38"/>
        <v>59.35</v>
      </c>
      <c r="AJ43" s="282" t="str">
        <f t="shared" ca="1" si="39"/>
        <v/>
      </c>
      <c r="AK43" s="282" t="str">
        <f t="shared" ca="1" si="40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7"/>
        <v>80005</v>
      </c>
      <c r="H44" s="74">
        <f t="shared" ca="1" si="28"/>
        <v>84136</v>
      </c>
      <c r="I44" s="74">
        <f t="shared" ca="1" si="29"/>
        <v>88424</v>
      </c>
      <c r="J44" s="74">
        <f t="shared" ca="1" si="30"/>
        <v>94410</v>
      </c>
      <c r="K44" s="74">
        <f t="shared" ca="1" si="31"/>
        <v>97054</v>
      </c>
      <c r="L44" s="74">
        <f t="shared" ca="1" si="32"/>
        <v>99771</v>
      </c>
      <c r="M44" s="74">
        <f t="shared" ca="1" si="33"/>
        <v>102617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INDIRECT($Q$2),T$6,0)*INDIRECT($P$1),VLOOKUP($P44, INDIRECT($Q$2),T$6,0)),IF($E44="E",0,3))</f>
        <v>80005</v>
      </c>
      <c r="U44" s="186" cm="1">
        <f t="array" aca="1" ref="U44" ca="1">ROUND(IF($Q44="Y",VLOOKUP($P44, INDIRECT($Q$2),U$6,0)*INDIRECT($P$1),VLOOKUP($P44, INDIRECT($Q$2),U$6,0)),IF($E44="E",0,3))</f>
        <v>84136</v>
      </c>
      <c r="V44" s="186" cm="1">
        <f t="array" aca="1" ref="V44" ca="1">ROUND(IF($Q44="Y",VLOOKUP($P44, INDIRECT($Q$2),V$6,0)*INDIRECT($P$1),VLOOKUP($P44, INDIRECT($Q$2),V$6,0)),IF($E44="E",0,3))</f>
        <v>88424</v>
      </c>
      <c r="W44" s="186" cm="1">
        <f t="array" aca="1" ref="W44" ca="1">ROUND(IF($Q44="Y",VLOOKUP($P44, INDIRECT($Q$2),W$6,0)*INDIRECT($P$1),VLOOKUP($P44, INDIRECT($Q$2),W$6,0)),IF($E44="E",0,3))</f>
        <v>94410</v>
      </c>
      <c r="X44" s="186" cm="1">
        <f t="array" aca="1" ref="X44" ca="1">ROUND(IF($Q44="Y",VLOOKUP($P44, INDIRECT($Q$2),X$6,0)*INDIRECT($P$1),VLOOKUP($P44, INDIRECT($Q$2),X$6,0)),IF($E44="E",0,3))</f>
        <v>97054</v>
      </c>
      <c r="Y44" s="186" cm="1">
        <f t="array" aca="1" ref="Y44" ca="1">ROUND(IF($Q44="Y",VLOOKUP($P44, INDIRECT($Q$2),Y$6,0)*INDIRECT($P$1),VLOOKUP($P44, INDIRECT($Q$2),Y$6,0)),IF($E44="E",0,3))</f>
        <v>99771</v>
      </c>
      <c r="Z44" s="186" cm="1">
        <f t="array" aca="1" ref="Z44" ca="1">ROUND(IF($Q44="Y",VLOOKUP($P44, INDIRECT($Q$2),Z$6,0)*INDIRECT($P$1),VLOOKUP($P44, INDIRECT($Q$2),Z$6,0)),IF($E44="E",0,3))</f>
        <v>102617</v>
      </c>
      <c r="AA44" s="186"/>
      <c r="AB44" s="282" t="str">
        <f t="shared" si="24"/>
        <v>03057C</v>
      </c>
      <c r="AC44" s="130" t="str">
        <f t="shared" si="25"/>
        <v>Development Coordinator III</v>
      </c>
      <c r="AD44" s="284" t="str">
        <f t="shared" si="26"/>
        <v>34D</v>
      </c>
      <c r="AE44" s="282">
        <f t="shared" ca="1" si="34"/>
        <v>38.463999999999999</v>
      </c>
      <c r="AF44" s="282">
        <f t="shared" ca="1" si="35"/>
        <v>40.450000000000003</v>
      </c>
      <c r="AG44" s="282">
        <f t="shared" ca="1" si="36"/>
        <v>42.512</v>
      </c>
      <c r="AH44" s="282">
        <f t="shared" ca="1" si="37"/>
        <v>45.39</v>
      </c>
      <c r="AI44" s="282">
        <f t="shared" ca="1" si="38"/>
        <v>46.660999999999994</v>
      </c>
      <c r="AJ44" s="282">
        <f t="shared" ca="1" si="39"/>
        <v>47.966999999999999</v>
      </c>
      <c r="AK44" s="282">
        <f t="shared" ca="1" si="40"/>
        <v>49.335999999999999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7"/>
        <v>17.616</v>
      </c>
      <c r="H45" s="74">
        <f t="shared" ca="1" si="28"/>
        <v>18.119</v>
      </c>
      <c r="I45" s="74">
        <f t="shared" ca="1" si="29"/>
        <v>0</v>
      </c>
      <c r="J45" s="74">
        <f t="shared" ca="1" si="30"/>
        <v>0</v>
      </c>
      <c r="K45" s="74">
        <f t="shared" ca="1" si="31"/>
        <v>0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INDIRECT($Q$2),T$6,0)*INDIRECT($P$1),VLOOKUP($P45, INDIRECT($Q$2),T$6,0)),IF($E45="E",0,3))</f>
        <v>17.616</v>
      </c>
      <c r="U45" s="186" cm="1">
        <f t="array" aca="1" ref="U45" ca="1">ROUND(IF($Q45="Y",VLOOKUP($P45, INDIRECT($Q$2),U$6,0)*INDIRECT($P$1),VLOOKUP($P45, INDIRECT($Q$2),U$6,0)),IF($E45="E",0,3))</f>
        <v>18.119</v>
      </c>
      <c r="V45" s="186" cm="1">
        <f t="array" aca="1" ref="V45" ca="1">ROUND(IF($Q45="Y",VLOOKUP($P45, INDIRECT($Q$2),V$6,0)*INDIRECT($P$1),VLOOKUP($P45, INDIRECT($Q$2),V$6,0)),IF($E45="E",0,3))</f>
        <v>0</v>
      </c>
      <c r="W45" s="186" cm="1">
        <f t="array" aca="1" ref="W45" ca="1">ROUND(IF($Q45="Y",VLOOKUP($P45, INDIRECT($Q$2),W$6,0)*INDIRECT($P$1),VLOOKUP($P45, INDIRECT($Q$2),W$6,0)),IF($E45="E",0,3))</f>
        <v>0</v>
      </c>
      <c r="X45" s="186" cm="1">
        <f t="array" aca="1" ref="X45" ca="1">ROUND(IF($Q45="Y",VLOOKUP($P45, INDIRECT($Q$2),X$6,0)*INDIRECT($P$1),VLOOKUP($P45, INDIRECT($Q$2),X$6,0)),IF($E45="E",0,3))</f>
        <v>0</v>
      </c>
      <c r="Y45" s="186" cm="1">
        <f t="array" aca="1" ref="Y45" ca="1">ROUND(IF($Q45="Y",VLOOKUP($P45, INDIRECT($Q$2),Y$6,0)*INDIRECT($P$1),VLOOKUP($P45, INDIRECT($Q$2),Y$6,0)),IF($E45="E",0,3))</f>
        <v>0</v>
      </c>
      <c r="Z45" s="186" cm="1">
        <f t="array" aca="1" ref="Z45" ca="1">ROUND(IF($Q45="Y",VLOOKUP($P45, INDIRECT($Q$2),Z$6,0)*INDIRECT($P$1),VLOOKUP($P45, INDIRECT($Q$2),Z$6,0)),IF($E45="E",0,3))</f>
        <v>0</v>
      </c>
      <c r="AA45" s="186"/>
      <c r="AB45" s="282" t="str">
        <f t="shared" si="24"/>
        <v>03800C</v>
      </c>
      <c r="AC45" s="130" t="str">
        <f t="shared" si="25"/>
        <v>Election Helper</v>
      </c>
      <c r="AD45" s="284" t="str">
        <f t="shared" si="26"/>
        <v>05</v>
      </c>
      <c r="AE45" s="282">
        <f t="shared" ca="1" si="34"/>
        <v>17.616</v>
      </c>
      <c r="AF45" s="282">
        <f t="shared" ca="1" si="35"/>
        <v>18.119</v>
      </c>
      <c r="AG45" s="282" t="str">
        <f t="shared" ca="1" si="36"/>
        <v/>
      </c>
      <c r="AH45" s="282" t="str">
        <f t="shared" ca="1" si="37"/>
        <v/>
      </c>
      <c r="AI45" s="282" t="str">
        <f t="shared" ca="1" si="38"/>
        <v/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66</v>
      </c>
      <c r="B46" s="75">
        <v>11</v>
      </c>
      <c r="C46" s="70" t="s">
        <v>65</v>
      </c>
      <c r="D46" s="75">
        <v>513</v>
      </c>
      <c r="E46" s="75" t="s">
        <v>17</v>
      </c>
      <c r="F46" s="73" t="s">
        <v>338</v>
      </c>
      <c r="G46" s="74">
        <f t="shared" ca="1" si="27"/>
        <v>88287</v>
      </c>
      <c r="H46" s="74">
        <f t="shared" ca="1" si="28"/>
        <v>92935</v>
      </c>
      <c r="I46" s="74">
        <f t="shared" ca="1" si="29"/>
        <v>97824</v>
      </c>
      <c r="J46" s="74">
        <f t="shared" ca="1" si="30"/>
        <v>104477</v>
      </c>
      <c r="K46" s="74">
        <f t="shared" ca="1" si="31"/>
        <v>107404</v>
      </c>
      <c r="L46" s="74">
        <f t="shared" ca="1" si="32"/>
        <v>110412</v>
      </c>
      <c r="M46" s="74">
        <f t="shared" ca="1" si="33"/>
        <v>113558</v>
      </c>
      <c r="N46" s="72"/>
      <c r="P46" s="187" t="str">
        <f t="shared" si="21"/>
        <v>03951C</v>
      </c>
      <c r="Q46" s="191" t="s">
        <v>600</v>
      </c>
      <c r="R46" s="188" t="str">
        <f t="shared" si="22"/>
        <v>Emergency Management Planning Administrative Supervisor</v>
      </c>
      <c r="S46" s="189" t="str">
        <f t="shared" si="23"/>
        <v>41C</v>
      </c>
      <c r="T46" s="186" cm="1">
        <f t="array" aca="1" ref="T46" ca="1">ROUND(IF($Q46="Y",VLOOKUP($P46, INDIRECT($Q$2),T$6,0)*INDIRECT($P$1),VLOOKUP($P46, INDIRECT($Q$2),T$6,0)),IF($E46="E",0,3))</f>
        <v>88287</v>
      </c>
      <c r="U46" s="186" cm="1">
        <f t="array" aca="1" ref="U46" ca="1">ROUND(IF($Q46="Y",VLOOKUP($P46, INDIRECT($Q$2),U$6,0)*INDIRECT($P$1),VLOOKUP($P46, INDIRECT($Q$2),U$6,0)),IF($E46="E",0,3))</f>
        <v>92935</v>
      </c>
      <c r="V46" s="186" cm="1">
        <f t="array" aca="1" ref="V46" ca="1">ROUND(IF($Q46="Y",VLOOKUP($P46, INDIRECT($Q$2),V$6,0)*INDIRECT($P$1),VLOOKUP($P46, INDIRECT($Q$2),V$6,0)),IF($E46="E",0,3))</f>
        <v>97824</v>
      </c>
      <c r="W46" s="186" cm="1">
        <f t="array" aca="1" ref="W46" ca="1">ROUND(IF($Q46="Y",VLOOKUP($P46, INDIRECT($Q$2),W$6,0)*INDIRECT($P$1),VLOOKUP($P46, INDIRECT($Q$2),W$6,0)),IF($E46="E",0,3))</f>
        <v>104477</v>
      </c>
      <c r="X46" s="186" cm="1">
        <f t="array" aca="1" ref="X46" ca="1">ROUND(IF($Q46="Y",VLOOKUP($P46, INDIRECT($Q$2),X$6,0)*INDIRECT($P$1),VLOOKUP($P46, INDIRECT($Q$2),X$6,0)),IF($E46="E",0,3))</f>
        <v>107404</v>
      </c>
      <c r="Y46" s="186" cm="1">
        <f t="array" aca="1" ref="Y46" ca="1">ROUND(IF($Q46="Y",VLOOKUP($P46, INDIRECT($Q$2),Y$6,0)*INDIRECT($P$1),VLOOKUP($P46, INDIRECT($Q$2),Y$6,0)),IF($E46="E",0,3))</f>
        <v>110412</v>
      </c>
      <c r="Z46" s="186" cm="1">
        <f t="array" aca="1" ref="Z46" ca="1">ROUND(IF($Q46="Y",VLOOKUP($P46, INDIRECT($Q$2),Z$6,0)*INDIRECT($P$1),VLOOKUP($P46, INDIRECT($Q$2),Z$6,0)),IF($E46="E",0,3))</f>
        <v>113558</v>
      </c>
      <c r="AA46" s="186"/>
      <c r="AB46" s="282" t="str">
        <f t="shared" si="24"/>
        <v>03951C</v>
      </c>
      <c r="AC46" s="130" t="str">
        <f t="shared" si="25"/>
        <v>Emergency Management Planning Administrative Supervisor</v>
      </c>
      <c r="AD46" s="284" t="str">
        <f t="shared" si="26"/>
        <v>41C</v>
      </c>
      <c r="AE46" s="282">
        <f t="shared" ca="1" si="34"/>
        <v>42.445999999999998</v>
      </c>
      <c r="AF46" s="282">
        <f t="shared" ca="1" si="35"/>
        <v>44.680999999999997</v>
      </c>
      <c r="AG46" s="282">
        <f t="shared" ca="1" si="36"/>
        <v>47.030999999999999</v>
      </c>
      <c r="AH46" s="282">
        <f t="shared" ca="1" si="37"/>
        <v>50.23</v>
      </c>
      <c r="AI46" s="282">
        <f t="shared" ca="1" si="38"/>
        <v>51.637</v>
      </c>
      <c r="AJ46" s="282">
        <f t="shared" ca="1" si="39"/>
        <v>53.082999999999998</v>
      </c>
      <c r="AK46" s="282">
        <f t="shared" ca="1" si="40"/>
        <v>54.595999999999997</v>
      </c>
    </row>
    <row r="47" spans="1:37" x14ac:dyDescent="0.3">
      <c r="A47" s="75" t="s">
        <v>67</v>
      </c>
      <c r="B47" s="75">
        <v>10</v>
      </c>
      <c r="C47" s="70" t="s">
        <v>18</v>
      </c>
      <c r="D47" s="75">
        <v>483</v>
      </c>
      <c r="E47" s="75" t="s">
        <v>17</v>
      </c>
      <c r="F47" s="73" t="s">
        <v>339</v>
      </c>
      <c r="G47" s="74">
        <f t="shared" ca="1" si="27"/>
        <v>84799</v>
      </c>
      <c r="H47" s="74">
        <f t="shared" ca="1" si="28"/>
        <v>89261</v>
      </c>
      <c r="I47" s="74">
        <f t="shared" ca="1" si="29"/>
        <v>93959</v>
      </c>
      <c r="J47" s="74">
        <f t="shared" ca="1" si="30"/>
        <v>98905</v>
      </c>
      <c r="K47" s="74">
        <f t="shared" ca="1" si="31"/>
        <v>101671</v>
      </c>
      <c r="L47" s="74">
        <f t="shared" ca="1" si="32"/>
        <v>104522</v>
      </c>
      <c r="M47" s="74">
        <f t="shared" ca="1" si="33"/>
        <v>107500</v>
      </c>
      <c r="N47" s="72"/>
      <c r="P47" s="187" t="str">
        <f t="shared" si="21"/>
        <v>04066C</v>
      </c>
      <c r="Q47" s="191" t="s">
        <v>600</v>
      </c>
      <c r="R47" s="188" t="str">
        <f t="shared" si="22"/>
        <v>Engineering Applications Manager</v>
      </c>
      <c r="S47" s="189" t="str">
        <f t="shared" si="23"/>
        <v>83</v>
      </c>
      <c r="T47" s="186" cm="1">
        <f t="array" aca="1" ref="T47" ca="1">ROUND(IF($Q47="Y",VLOOKUP($P47, INDIRECT($Q$2),T$6,0)*INDIRECT($P$1),VLOOKUP($P47, INDIRECT($Q$2),T$6,0)),IF($E47="E",0,3))</f>
        <v>84799</v>
      </c>
      <c r="U47" s="186" cm="1">
        <f t="array" aca="1" ref="U47" ca="1">ROUND(IF($Q47="Y",VLOOKUP($P47, INDIRECT($Q$2),U$6,0)*INDIRECT($P$1),VLOOKUP($P47, INDIRECT($Q$2),U$6,0)),IF($E47="E",0,3))</f>
        <v>89261</v>
      </c>
      <c r="V47" s="186" cm="1">
        <f t="array" aca="1" ref="V47" ca="1">ROUND(IF($Q47="Y",VLOOKUP($P47, INDIRECT($Q$2),V$6,0)*INDIRECT($P$1),VLOOKUP($P47, INDIRECT($Q$2),V$6,0)),IF($E47="E",0,3))</f>
        <v>93959</v>
      </c>
      <c r="W47" s="186" cm="1">
        <f t="array" aca="1" ref="W47" ca="1">ROUND(IF($Q47="Y",VLOOKUP($P47, INDIRECT($Q$2),W$6,0)*INDIRECT($P$1),VLOOKUP($P47, INDIRECT($Q$2),W$6,0)),IF($E47="E",0,3))</f>
        <v>98905</v>
      </c>
      <c r="X47" s="186" cm="1">
        <f t="array" aca="1" ref="X47" ca="1">ROUND(IF($Q47="Y",VLOOKUP($P47, INDIRECT($Q$2),X$6,0)*INDIRECT($P$1),VLOOKUP($P47, INDIRECT($Q$2),X$6,0)),IF($E47="E",0,3))</f>
        <v>101671</v>
      </c>
      <c r="Y47" s="186" cm="1">
        <f t="array" aca="1" ref="Y47" ca="1">ROUND(IF($Q47="Y",VLOOKUP($P47, INDIRECT($Q$2),Y$6,0)*INDIRECT($P$1),VLOOKUP($P47, INDIRECT($Q$2),Y$6,0)),IF($E47="E",0,3))</f>
        <v>104522</v>
      </c>
      <c r="Z47" s="186" cm="1">
        <f t="array" aca="1" ref="Z47" ca="1">ROUND(IF($Q47="Y",VLOOKUP($P47, INDIRECT($Q$2),Z$6,0)*INDIRECT($P$1),VLOOKUP($P47, INDIRECT($Q$2),Z$6,0)),IF($E47="E",0,3))</f>
        <v>107500</v>
      </c>
      <c r="AA47" s="186"/>
      <c r="AB47" s="282" t="str">
        <f t="shared" si="24"/>
        <v>04066C</v>
      </c>
      <c r="AC47" s="130" t="str">
        <f t="shared" si="25"/>
        <v>Engineering Applications Manager</v>
      </c>
      <c r="AD47" s="284" t="str">
        <f t="shared" si="26"/>
        <v>83</v>
      </c>
      <c r="AE47" s="282">
        <f t="shared" ca="1" si="34"/>
        <v>40.768999999999998</v>
      </c>
      <c r="AF47" s="282">
        <f t="shared" ca="1" si="35"/>
        <v>42.913999999999994</v>
      </c>
      <c r="AG47" s="282">
        <f t="shared" ca="1" si="36"/>
        <v>45.172999999999995</v>
      </c>
      <c r="AH47" s="282">
        <f t="shared" ca="1" si="37"/>
        <v>47.550999999999995</v>
      </c>
      <c r="AI47" s="282">
        <f t="shared" ca="1" si="38"/>
        <v>48.881</v>
      </c>
      <c r="AJ47" s="282">
        <f t="shared" ca="1" si="39"/>
        <v>50.250999999999998</v>
      </c>
      <c r="AK47" s="282">
        <f t="shared" ca="1" si="40"/>
        <v>51.683</v>
      </c>
    </row>
    <row r="48" spans="1:37" x14ac:dyDescent="0.3">
      <c r="A48" s="75" t="s">
        <v>69</v>
      </c>
      <c r="B48" s="75">
        <v>10</v>
      </c>
      <c r="C48" s="70" t="s">
        <v>68</v>
      </c>
      <c r="D48" s="75">
        <v>490</v>
      </c>
      <c r="E48" s="75" t="s">
        <v>17</v>
      </c>
      <c r="F48" s="73" t="s">
        <v>340</v>
      </c>
      <c r="G48" s="74">
        <f t="shared" ca="1" si="27"/>
        <v>84136</v>
      </c>
      <c r="H48" s="74">
        <f t="shared" ca="1" si="28"/>
        <v>88424</v>
      </c>
      <c r="I48" s="74">
        <f t="shared" ca="1" si="29"/>
        <v>94410</v>
      </c>
      <c r="J48" s="74">
        <f t="shared" ca="1" si="30"/>
        <v>97054</v>
      </c>
      <c r="K48" s="74">
        <f t="shared" ca="1" si="31"/>
        <v>99771</v>
      </c>
      <c r="L48" s="74">
        <f t="shared" ca="1" si="32"/>
        <v>102617</v>
      </c>
      <c r="M48" s="74">
        <f t="shared" ca="1" si="33"/>
        <v>105506</v>
      </c>
      <c r="N48" s="72"/>
      <c r="P48" s="187" t="str">
        <f t="shared" si="21"/>
        <v>04103C</v>
      </c>
      <c r="Q48" s="186" t="s">
        <v>600</v>
      </c>
      <c r="R48" s="188" t="str">
        <f t="shared" si="22"/>
        <v>Enterprise Contract Adminstrator</v>
      </c>
      <c r="S48" s="189" t="str">
        <f t="shared" si="23"/>
        <v>90</v>
      </c>
      <c r="T48" s="186" cm="1">
        <f t="array" aca="1" ref="T48" ca="1">ROUND(IF($Q48="Y",VLOOKUP($P48, INDIRECT($Q$2),T$6,0)*INDIRECT($P$1),VLOOKUP($P48, INDIRECT($Q$2),T$6,0)),IF($E48="E",0,3))</f>
        <v>84136</v>
      </c>
      <c r="U48" s="186" cm="1">
        <f t="array" aca="1" ref="U48" ca="1">ROUND(IF($Q48="Y",VLOOKUP($P48, INDIRECT($Q$2),U$6,0)*INDIRECT($P$1),VLOOKUP($P48, INDIRECT($Q$2),U$6,0)),IF($E48="E",0,3))</f>
        <v>88424</v>
      </c>
      <c r="V48" s="186" cm="1">
        <f t="array" aca="1" ref="V48" ca="1">ROUND(IF($Q48="Y",VLOOKUP($P48, INDIRECT($Q$2),V$6,0)*INDIRECT($P$1),VLOOKUP($P48, INDIRECT($Q$2),V$6,0)),IF($E48="E",0,3))</f>
        <v>94410</v>
      </c>
      <c r="W48" s="186" cm="1">
        <f t="array" aca="1" ref="W48" ca="1">ROUND(IF($Q48="Y",VLOOKUP($P48, INDIRECT($Q$2),W$6,0)*INDIRECT($P$1),VLOOKUP($P48, INDIRECT($Q$2),W$6,0)),IF($E48="E",0,3))</f>
        <v>97054</v>
      </c>
      <c r="X48" s="186" cm="1">
        <f t="array" aca="1" ref="X48" ca="1">ROUND(IF($Q48="Y",VLOOKUP($P48, INDIRECT($Q$2),X$6,0)*INDIRECT($P$1),VLOOKUP($P48, INDIRECT($Q$2),X$6,0)),IF($E48="E",0,3))</f>
        <v>99771</v>
      </c>
      <c r="Y48" s="186" cm="1">
        <f t="array" aca="1" ref="Y48" ca="1">ROUND(IF($Q48="Y",VLOOKUP($P48, INDIRECT($Q$2),Y$6,0)*INDIRECT($P$1),VLOOKUP($P48, INDIRECT($Q$2),Y$6,0)),IF($E48="E",0,3))</f>
        <v>102617</v>
      </c>
      <c r="Z48" s="186" cm="1">
        <f t="array" aca="1" ref="Z48" ca="1">ROUND(IF($Q48="Y",VLOOKUP($P48, INDIRECT($Q$2),Z$6,0)*INDIRECT($P$1),VLOOKUP($P48, INDIRECT($Q$2),Z$6,0)),IF($E48="E",0,3))</f>
        <v>105506</v>
      </c>
      <c r="AA48" s="186"/>
      <c r="AB48" s="282" t="str">
        <f t="shared" si="24"/>
        <v>04103C</v>
      </c>
      <c r="AC48" s="130" t="str">
        <f t="shared" si="25"/>
        <v>Enterprise Contract Adminstrator</v>
      </c>
      <c r="AD48" s="284" t="str">
        <f t="shared" si="26"/>
        <v>90</v>
      </c>
      <c r="AE48" s="282">
        <f t="shared" ca="1" si="34"/>
        <v>40.450000000000003</v>
      </c>
      <c r="AF48" s="282">
        <f t="shared" ca="1" si="35"/>
        <v>42.512</v>
      </c>
      <c r="AG48" s="282">
        <f t="shared" ca="1" si="36"/>
        <v>45.39</v>
      </c>
      <c r="AH48" s="282">
        <f t="shared" ca="1" si="37"/>
        <v>46.660999999999994</v>
      </c>
      <c r="AI48" s="282">
        <f t="shared" ca="1" si="38"/>
        <v>47.966999999999999</v>
      </c>
      <c r="AJ48" s="282">
        <f t="shared" ca="1" si="39"/>
        <v>49.335999999999999</v>
      </c>
      <c r="AK48" s="282">
        <f t="shared" ca="1" si="40"/>
        <v>50.724999999999994</v>
      </c>
    </row>
    <row r="49" spans="1:38" x14ac:dyDescent="0.3">
      <c r="A49" s="75" t="s">
        <v>71</v>
      </c>
      <c r="B49" s="75">
        <v>10</v>
      </c>
      <c r="C49" s="70" t="s">
        <v>70</v>
      </c>
      <c r="D49" s="75">
        <v>455</v>
      </c>
      <c r="E49" s="75" t="s">
        <v>17</v>
      </c>
      <c r="F49" s="73" t="s">
        <v>341</v>
      </c>
      <c r="G49" s="74">
        <f t="shared" ca="1" si="27"/>
        <v>81521</v>
      </c>
      <c r="H49" s="74">
        <f t="shared" ca="1" si="28"/>
        <v>85579</v>
      </c>
      <c r="I49" s="74">
        <f t="shared" ca="1" si="29"/>
        <v>89869</v>
      </c>
      <c r="J49" s="74">
        <f t="shared" ca="1" si="30"/>
        <v>95680</v>
      </c>
      <c r="K49" s="74">
        <f t="shared" ca="1" si="31"/>
        <v>98357</v>
      </c>
      <c r="L49" s="74">
        <f t="shared" ca="1" si="32"/>
        <v>101114</v>
      </c>
      <c r="M49" s="74">
        <f t="shared" ca="1" si="33"/>
        <v>103996</v>
      </c>
      <c r="N49" s="72"/>
      <c r="P49" s="187" t="str">
        <f t="shared" si="21"/>
        <v>04112C</v>
      </c>
      <c r="Q49" s="191" t="s">
        <v>600</v>
      </c>
      <c r="R49" s="188" t="str">
        <f t="shared" si="22"/>
        <v>Enterprise Procurement Specialist</v>
      </c>
      <c r="S49" s="189" t="str">
        <f t="shared" si="23"/>
        <v>34M</v>
      </c>
      <c r="T49" s="186" cm="1">
        <f t="array" aca="1" ref="T49" ca="1">ROUND(IF($Q49="Y",VLOOKUP($P49, INDIRECT($Q$2),T$6,0)*INDIRECT($P$1),VLOOKUP($P49, INDIRECT($Q$2),T$6,0)),IF($E49="E",0,3))</f>
        <v>81521</v>
      </c>
      <c r="U49" s="186" cm="1">
        <f t="array" aca="1" ref="U49" ca="1">ROUND(IF($Q49="Y",VLOOKUP($P49, INDIRECT($Q$2),U$6,0)*INDIRECT($P$1),VLOOKUP($P49, INDIRECT($Q$2),U$6,0)),IF($E49="E",0,3))</f>
        <v>85579</v>
      </c>
      <c r="V49" s="186" cm="1">
        <f t="array" aca="1" ref="V49" ca="1">ROUND(IF($Q49="Y",VLOOKUP($P49, INDIRECT($Q$2),V$6,0)*INDIRECT($P$1),VLOOKUP($P49, INDIRECT($Q$2),V$6,0)),IF($E49="E",0,3))</f>
        <v>89869</v>
      </c>
      <c r="W49" s="186" cm="1">
        <f t="array" aca="1" ref="W49" ca="1">ROUND(IF($Q49="Y",VLOOKUP($P49, INDIRECT($Q$2),W$6,0)*INDIRECT($P$1),VLOOKUP($P49, INDIRECT($Q$2),W$6,0)),IF($E49="E",0,3))</f>
        <v>95680</v>
      </c>
      <c r="X49" s="186" cm="1">
        <f t="array" aca="1" ref="X49" ca="1">ROUND(IF($Q49="Y",VLOOKUP($P49, INDIRECT($Q$2),X$6,0)*INDIRECT($P$1),VLOOKUP($P49, INDIRECT($Q$2),X$6,0)),IF($E49="E",0,3))</f>
        <v>98357</v>
      </c>
      <c r="Y49" s="186" cm="1">
        <f t="array" aca="1" ref="Y49" ca="1">ROUND(IF($Q49="Y",VLOOKUP($P49, INDIRECT($Q$2),Y$6,0)*INDIRECT($P$1),VLOOKUP($P49, INDIRECT($Q$2),Y$6,0)),IF($E49="E",0,3))</f>
        <v>101114</v>
      </c>
      <c r="Z49" s="186" cm="1">
        <f t="array" aca="1" ref="Z49" ca="1">ROUND(IF($Q49="Y",VLOOKUP($P49, INDIRECT($Q$2),Z$6,0)*INDIRECT($P$1),VLOOKUP($P49, INDIRECT($Q$2),Z$6,0)),IF($E49="E",0,3))</f>
        <v>103996</v>
      </c>
      <c r="AA49" s="186"/>
      <c r="AB49" s="282" t="str">
        <f t="shared" si="24"/>
        <v>04112C</v>
      </c>
      <c r="AC49" s="130" t="str">
        <f t="shared" si="25"/>
        <v>Enterprise Procurement Specialist</v>
      </c>
      <c r="AD49" s="284" t="str">
        <f t="shared" si="26"/>
        <v>34M</v>
      </c>
      <c r="AE49" s="282">
        <f t="shared" ca="1" si="34"/>
        <v>39.192999999999998</v>
      </c>
      <c r="AF49" s="282">
        <f t="shared" ca="1" si="35"/>
        <v>41.143999999999998</v>
      </c>
      <c r="AG49" s="282">
        <f t="shared" ca="1" si="36"/>
        <v>43.207000000000001</v>
      </c>
      <c r="AH49" s="282">
        <f t="shared" ca="1" si="37"/>
        <v>46</v>
      </c>
      <c r="AI49" s="282">
        <f t="shared" ca="1" si="38"/>
        <v>47.287999999999997</v>
      </c>
      <c r="AJ49" s="282">
        <f t="shared" ca="1" si="39"/>
        <v>48.613</v>
      </c>
      <c r="AK49" s="282">
        <f t="shared" ca="1" si="40"/>
        <v>49.998999999999995</v>
      </c>
    </row>
    <row r="50" spans="1:38" x14ac:dyDescent="0.3">
      <c r="A50" s="75" t="s">
        <v>1003</v>
      </c>
      <c r="B50" s="75">
        <v>12</v>
      </c>
      <c r="C50" s="70" t="s">
        <v>120</v>
      </c>
      <c r="D50" s="75">
        <v>548</v>
      </c>
      <c r="E50" s="75" t="s">
        <v>17</v>
      </c>
      <c r="F50" s="73" t="s">
        <v>781</v>
      </c>
      <c r="G50" s="74">
        <f t="shared" si="27"/>
        <v>95600</v>
      </c>
      <c r="H50" s="74">
        <f t="shared" si="28"/>
        <v>100380</v>
      </c>
      <c r="I50" s="74">
        <f t="shared" si="29"/>
        <v>105397</v>
      </c>
      <c r="J50" s="74">
        <f t="shared" si="30"/>
        <v>112282</v>
      </c>
      <c r="K50" s="74">
        <f t="shared" si="31"/>
        <v>115428</v>
      </c>
      <c r="L50" s="74">
        <f t="shared" si="32"/>
        <v>118662</v>
      </c>
      <c r="M50" s="74">
        <f t="shared" si="33"/>
        <v>122042</v>
      </c>
      <c r="N50" s="72"/>
      <c r="P50" s="187" t="str">
        <f t="shared" si="21"/>
        <v>52906C</v>
      </c>
      <c r="Q50" s="191" t="s">
        <v>600</v>
      </c>
      <c r="R50" s="188" t="str">
        <f t="shared" si="22"/>
        <v>Epidemiology, Research, Evaluation &amp; Emergency Response Manager</v>
      </c>
      <c r="S50" s="189" t="str">
        <f t="shared" si="23"/>
        <v>50</v>
      </c>
      <c r="T50" s="186">
        <v>95600</v>
      </c>
      <c r="U50" s="186">
        <v>100380</v>
      </c>
      <c r="V50" s="186">
        <v>105397</v>
      </c>
      <c r="W50" s="186">
        <v>112282</v>
      </c>
      <c r="X50" s="186">
        <v>115428</v>
      </c>
      <c r="Y50" s="186">
        <v>118662</v>
      </c>
      <c r="Z50" s="186">
        <v>122042</v>
      </c>
      <c r="AA50" s="186"/>
      <c r="AB50" s="282" t="str">
        <f t="shared" si="24"/>
        <v>52906C</v>
      </c>
      <c r="AC50" s="130" t="str">
        <f t="shared" si="25"/>
        <v>Epidemiology, Research, Evaluation &amp; Emergency Response Manager</v>
      </c>
      <c r="AD50" s="284" t="str">
        <f t="shared" si="26"/>
        <v>50</v>
      </c>
      <c r="AE50" s="282">
        <f t="shared" si="34"/>
        <v>45.961999999999996</v>
      </c>
      <c r="AF50" s="282">
        <f t="shared" si="35"/>
        <v>48.26</v>
      </c>
      <c r="AG50" s="282">
        <f t="shared" si="36"/>
        <v>50.671999999999997</v>
      </c>
      <c r="AH50" s="282">
        <f t="shared" si="37"/>
        <v>53.981999999999999</v>
      </c>
      <c r="AI50" s="282">
        <f t="shared" si="38"/>
        <v>55.494999999999997</v>
      </c>
      <c r="AJ50" s="282">
        <f t="shared" si="39"/>
        <v>57.05</v>
      </c>
      <c r="AK50" s="282">
        <f t="shared" si="40"/>
        <v>58.674999999999997</v>
      </c>
    </row>
    <row r="51" spans="1:38" x14ac:dyDescent="0.3">
      <c r="A51" s="75" t="s">
        <v>72</v>
      </c>
      <c r="B51" s="75">
        <v>8</v>
      </c>
      <c r="C51" s="70" t="s">
        <v>576</v>
      </c>
      <c r="D51" s="75">
        <v>393</v>
      </c>
      <c r="E51" s="75" t="s">
        <v>17</v>
      </c>
      <c r="F51" s="73" t="s">
        <v>342</v>
      </c>
      <c r="G51" s="74">
        <f t="shared" ca="1" si="27"/>
        <v>74901</v>
      </c>
      <c r="H51" s="74">
        <f t="shared" ca="1" si="28"/>
        <v>77902</v>
      </c>
      <c r="I51" s="74">
        <f t="shared" ca="1" si="29"/>
        <v>81019</v>
      </c>
      <c r="J51" s="74">
        <f t="shared" ca="1" si="30"/>
        <v>84263</v>
      </c>
      <c r="K51" s="74">
        <f t="shared" ca="1" si="31"/>
        <v>87639</v>
      </c>
      <c r="L51" s="74">
        <f t="shared" ca="1" si="32"/>
        <v>0</v>
      </c>
      <c r="M51" s="74">
        <f t="shared" ca="1" si="33"/>
        <v>0</v>
      </c>
      <c r="N51" s="72"/>
      <c r="P51" s="187" t="str">
        <f t="shared" ref="P51:P67" si="41">A51</f>
        <v>04245C</v>
      </c>
      <c r="Q51" s="186" t="s">
        <v>600</v>
      </c>
      <c r="R51" s="188" t="str">
        <f t="shared" ref="R51:R82" si="42">F51</f>
        <v xml:space="preserve">Executive Assistant to Police Chief </v>
      </c>
      <c r="S51" s="189" t="str">
        <f t="shared" ref="S51:S68" si="43">C51</f>
        <v>099</v>
      </c>
      <c r="T51" s="186" cm="1">
        <f t="array" aca="1" ref="T51" ca="1">ROUND(IF($Q51="Y",VLOOKUP($P51, INDIRECT($Q$2),T$6,0)*INDIRECT($P$1),VLOOKUP($P51, INDIRECT($Q$2),T$6,0)),IF($E51="E",0,3))</f>
        <v>74901</v>
      </c>
      <c r="U51" s="186" cm="1">
        <f t="array" aca="1" ref="U51" ca="1">ROUND(IF($Q51="Y",VLOOKUP($P51, INDIRECT($Q$2),U$6,0)*INDIRECT($P$1),VLOOKUP($P51, INDIRECT($Q$2),U$6,0)),IF($E51="E",0,3))</f>
        <v>77902</v>
      </c>
      <c r="V51" s="186" cm="1">
        <f t="array" aca="1" ref="V51" ca="1">ROUND(IF($Q51="Y",VLOOKUP($P51, INDIRECT($Q$2),V$6,0)*INDIRECT($P$1),VLOOKUP($P51, INDIRECT($Q$2),V$6,0)),IF($E51="E",0,3))</f>
        <v>81019</v>
      </c>
      <c r="W51" s="186" cm="1">
        <f t="array" aca="1" ref="W51" ca="1">ROUND(IF($Q51="Y",VLOOKUP($P51, INDIRECT($Q$2),W$6,0)*INDIRECT($P$1),VLOOKUP($P51, INDIRECT($Q$2),W$6,0)),IF($E51="E",0,3))</f>
        <v>84263</v>
      </c>
      <c r="X51" s="186" cm="1">
        <f t="array" aca="1" ref="X51" ca="1">ROUND(IF($Q51="Y",VLOOKUP($P51, INDIRECT($Q$2),X$6,0)*INDIRECT($P$1),VLOOKUP($P51, INDIRECT($Q$2),X$6,0)),IF($E51="E",0,3))</f>
        <v>87639</v>
      </c>
      <c r="Y51" s="186" cm="1">
        <f t="array" aca="1" ref="Y51" ca="1">ROUND(IF($Q51="Y",VLOOKUP($P51, INDIRECT($Q$2),Y$6,0)*INDIRECT($P$1),VLOOKUP($P51, INDIRECT($Q$2),Y$6,0)),IF($E51="E",0,3))</f>
        <v>0</v>
      </c>
      <c r="Z51" s="186" cm="1">
        <f t="array" aca="1" ref="Z51" ca="1">ROUND(IF($Q51="Y",VLOOKUP($P51, INDIRECT($Q$2),Z$6,0)*INDIRECT($P$1),VLOOKUP($P51, INDIRECT($Q$2),Z$6,0)),IF($E51="E",0,3))</f>
        <v>0</v>
      </c>
      <c r="AA51" s="186"/>
      <c r="AB51" s="282" t="str">
        <f t="shared" ref="AB51:AB67" si="44">A51</f>
        <v>04245C</v>
      </c>
      <c r="AC51" s="130" t="str">
        <f t="shared" ref="AC51:AC82" si="45">F51</f>
        <v xml:space="preserve">Executive Assistant to Police Chief </v>
      </c>
      <c r="AD51" s="284" t="str">
        <f t="shared" ref="AD51:AD82" si="46">C51</f>
        <v>099</v>
      </c>
      <c r="AE51" s="282">
        <f t="shared" ca="1" si="34"/>
        <v>36.010999999999996</v>
      </c>
      <c r="AF51" s="282">
        <f t="shared" ca="1" si="35"/>
        <v>37.452999999999996</v>
      </c>
      <c r="AG51" s="282">
        <f t="shared" ca="1" si="36"/>
        <v>38.951999999999998</v>
      </c>
      <c r="AH51" s="282">
        <f t="shared" ca="1" si="37"/>
        <v>40.512</v>
      </c>
      <c r="AI51" s="282">
        <f t="shared" ca="1" si="38"/>
        <v>42.134999999999998</v>
      </c>
      <c r="AJ51" s="282" t="str">
        <f t="shared" ca="1" si="39"/>
        <v/>
      </c>
      <c r="AK51" s="282" t="str">
        <f t="shared" ca="1" si="40"/>
        <v/>
      </c>
    </row>
    <row r="52" spans="1:38" x14ac:dyDescent="0.3">
      <c r="A52" s="75" t="s">
        <v>73</v>
      </c>
      <c r="B52" s="75">
        <v>13</v>
      </c>
      <c r="C52" s="70" t="s">
        <v>76</v>
      </c>
      <c r="D52" s="75">
        <v>590</v>
      </c>
      <c r="E52" s="75" t="s">
        <v>17</v>
      </c>
      <c r="F52" s="73" t="s">
        <v>545</v>
      </c>
      <c r="G52" s="74">
        <f t="shared" ca="1" si="27"/>
        <v>109243</v>
      </c>
      <c r="H52" s="74">
        <f t="shared" ca="1" si="28"/>
        <v>113611</v>
      </c>
      <c r="I52" s="74">
        <f t="shared" ca="1" si="29"/>
        <v>118156</v>
      </c>
      <c r="J52" s="74">
        <f t="shared" ca="1" si="30"/>
        <v>122882</v>
      </c>
      <c r="K52" s="74">
        <f t="shared" ca="1" si="31"/>
        <v>127798</v>
      </c>
      <c r="L52" s="74">
        <f t="shared" ca="1" si="32"/>
        <v>0</v>
      </c>
      <c r="M52" s="74">
        <f t="shared" ca="1" si="33"/>
        <v>0</v>
      </c>
      <c r="N52" s="72"/>
      <c r="P52" s="187" t="str">
        <f t="shared" si="41"/>
        <v>03400C</v>
      </c>
      <c r="Q52" s="191" t="s">
        <v>600</v>
      </c>
      <c r="R52" s="188" t="str">
        <f t="shared" si="42"/>
        <v>Executive Manager Minneapolis Employment and Training Program</v>
      </c>
      <c r="S52" s="189" t="str">
        <f t="shared" si="43"/>
        <v>63</v>
      </c>
      <c r="T52" s="186" cm="1">
        <f t="array" aca="1" ref="T52" ca="1">ROUND(IF($Q52="Y",VLOOKUP($P52, INDIRECT($Q$2),T$6,0)*INDIRECT($P$1),VLOOKUP($P52, INDIRECT($Q$2),T$6,0)),IF($E52="E",0,3))</f>
        <v>109243</v>
      </c>
      <c r="U52" s="186" cm="1">
        <f t="array" aca="1" ref="U52" ca="1">ROUND(IF($Q52="Y",VLOOKUP($P52, INDIRECT($Q$2),U$6,0)*INDIRECT($P$1),VLOOKUP($P52, INDIRECT($Q$2),U$6,0)),IF($E52="E",0,3))</f>
        <v>113611</v>
      </c>
      <c r="V52" s="186" cm="1">
        <f t="array" aca="1" ref="V52" ca="1">ROUND(IF($Q52="Y",VLOOKUP($P52, INDIRECT($Q$2),V$6,0)*INDIRECT($P$1),VLOOKUP($P52, INDIRECT($Q$2),V$6,0)),IF($E52="E",0,3))</f>
        <v>118156</v>
      </c>
      <c r="W52" s="186" cm="1">
        <f t="array" aca="1" ref="W52" ca="1">ROUND(IF($Q52="Y",VLOOKUP($P52, INDIRECT($Q$2),W$6,0)*INDIRECT($P$1),VLOOKUP($P52, INDIRECT($Q$2),W$6,0)),IF($E52="E",0,3))</f>
        <v>122882</v>
      </c>
      <c r="X52" s="186" cm="1">
        <f t="array" aca="1" ref="X52" ca="1">ROUND(IF($Q52="Y",VLOOKUP($P52, INDIRECT($Q$2),X$6,0)*INDIRECT($P$1),VLOOKUP($P52, INDIRECT($Q$2),X$6,0)),IF($E52="E",0,3))</f>
        <v>127798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4"/>
        <v>03400C</v>
      </c>
      <c r="AC52" s="130" t="str">
        <f t="shared" si="45"/>
        <v>Executive Manager Minneapolis Employment and Training Program</v>
      </c>
      <c r="AD52" s="284" t="str">
        <f t="shared" si="46"/>
        <v>63</v>
      </c>
      <c r="AE52" s="282">
        <f t="shared" ca="1" si="34"/>
        <v>52.521000000000001</v>
      </c>
      <c r="AF52" s="282">
        <f t="shared" ca="1" si="35"/>
        <v>54.620999999999995</v>
      </c>
      <c r="AG52" s="282">
        <f t="shared" ca="1" si="36"/>
        <v>56.805999999999997</v>
      </c>
      <c r="AH52" s="282">
        <f t="shared" ca="1" si="37"/>
        <v>59.077999999999996</v>
      </c>
      <c r="AI52" s="282">
        <f t="shared" ca="1" si="38"/>
        <v>61.442</v>
      </c>
      <c r="AJ52" s="282" t="str">
        <f t="shared" ca="1" si="39"/>
        <v/>
      </c>
      <c r="AK52" s="282" t="str">
        <f t="shared" ca="1" si="40"/>
        <v/>
      </c>
    </row>
    <row r="53" spans="1:38" x14ac:dyDescent="0.3">
      <c r="A53" s="75" t="s">
        <v>74</v>
      </c>
      <c r="B53" s="75">
        <v>11</v>
      </c>
      <c r="C53" s="70" t="s">
        <v>577</v>
      </c>
      <c r="D53" s="75">
        <v>505</v>
      </c>
      <c r="E53" s="75" t="s">
        <v>17</v>
      </c>
      <c r="F53" s="73" t="s">
        <v>344</v>
      </c>
      <c r="G53" s="74">
        <f t="shared" ca="1" si="27"/>
        <v>97055</v>
      </c>
      <c r="H53" s="74">
        <f t="shared" ca="1" si="28"/>
        <v>100941</v>
      </c>
      <c r="I53" s="74">
        <f t="shared" ca="1" si="29"/>
        <v>104984</v>
      </c>
      <c r="J53" s="74">
        <f t="shared" ca="1" si="30"/>
        <v>109187</v>
      </c>
      <c r="K53" s="74">
        <f t="shared" ca="1" si="31"/>
        <v>113558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si="41"/>
        <v>04239C</v>
      </c>
      <c r="Q53" s="191" t="s">
        <v>600</v>
      </c>
      <c r="R53" s="188" t="str">
        <f t="shared" si="42"/>
        <v>Executive Manager of Arts</v>
      </c>
      <c r="S53" s="189" t="str">
        <f t="shared" si="43"/>
        <v>041</v>
      </c>
      <c r="T53" s="186" cm="1">
        <f t="array" aca="1" ref="T53" ca="1">ROUND(IF($Q53="Y",VLOOKUP($P53, INDIRECT($Q$2),T$6,0)*INDIRECT($P$1),VLOOKUP($P53, INDIRECT($Q$2),T$6,0)),IF($E53="E",0,3))</f>
        <v>97055</v>
      </c>
      <c r="U53" s="186" cm="1">
        <f t="array" aca="1" ref="U53" ca="1">ROUND(IF($Q53="Y",VLOOKUP($P53, INDIRECT($Q$2),U$6,0)*INDIRECT($P$1),VLOOKUP($P53, INDIRECT($Q$2),U$6,0)),IF($E53="E",0,3))</f>
        <v>100941</v>
      </c>
      <c r="V53" s="186" cm="1">
        <f t="array" aca="1" ref="V53" ca="1">ROUND(IF($Q53="Y",VLOOKUP($P53, INDIRECT($Q$2),V$6,0)*INDIRECT($P$1),VLOOKUP($P53, INDIRECT($Q$2),V$6,0)),IF($E53="E",0,3))</f>
        <v>104984</v>
      </c>
      <c r="W53" s="186" cm="1">
        <f t="array" aca="1" ref="W53" ca="1">ROUND(IF($Q53="Y",VLOOKUP($P53, INDIRECT($Q$2),W$6,0)*INDIRECT($P$1),VLOOKUP($P53, INDIRECT($Q$2),W$6,0)),IF($E53="E",0,3))</f>
        <v>109187</v>
      </c>
      <c r="X53" s="186" cm="1">
        <f t="array" aca="1" ref="X53" ca="1">ROUND(IF($Q53="Y",VLOOKUP($P53, INDIRECT($Q$2),X$6,0)*INDIRECT($P$1),VLOOKUP($P53, INDIRECT($Q$2),X$6,0)),IF($E53="E",0,3))</f>
        <v>113558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4"/>
        <v>04239C</v>
      </c>
      <c r="AC53" s="130" t="str">
        <f t="shared" si="45"/>
        <v>Executive Manager of Arts</v>
      </c>
      <c r="AD53" s="284" t="str">
        <f t="shared" si="46"/>
        <v>041</v>
      </c>
      <c r="AE53" s="282">
        <f t="shared" ca="1" si="34"/>
        <v>46.661999999999999</v>
      </c>
      <c r="AF53" s="282">
        <f t="shared" ca="1" si="35"/>
        <v>48.53</v>
      </c>
      <c r="AG53" s="282">
        <f t="shared" ca="1" si="36"/>
        <v>50.473999999999997</v>
      </c>
      <c r="AH53" s="282">
        <f t="shared" ca="1" si="37"/>
        <v>52.494</v>
      </c>
      <c r="AI53" s="282">
        <f t="shared" ca="1" si="38"/>
        <v>54.595999999999997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77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346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04295C</v>
      </c>
      <c r="Q54" s="191" t="s">
        <v>600</v>
      </c>
      <c r="R54" s="188" t="str">
        <f t="shared" si="42"/>
        <v>Facility Manager</v>
      </c>
      <c r="S54" s="189" t="str">
        <f t="shared" si="43"/>
        <v>63</v>
      </c>
      <c r="T54" s="186" cm="1">
        <f t="array" aca="1" ref="T54" ca="1">ROUND(IF($Q54="Y",VLOOKUP($P54, INDIRECT($Q$2),T$6,0)*INDIRECT($P$1),VLOOKUP($P54, INDIRECT($Q$2),T$6,0)),IF($E54="E",0,3))</f>
        <v>109243</v>
      </c>
      <c r="U54" s="186" cm="1">
        <f t="array" aca="1" ref="U54" ca="1">ROUND(IF($Q54="Y",VLOOKUP($P54, INDIRECT($Q$2),U$6,0)*INDIRECT($P$1),VLOOKUP($P54, INDIRECT($Q$2),U$6,0)),IF($E54="E",0,3))</f>
        <v>113611</v>
      </c>
      <c r="V54" s="186" cm="1">
        <f t="array" aca="1" ref="V54" ca="1">ROUND(IF($Q54="Y",VLOOKUP($P54, INDIRECT($Q$2),V$6,0)*INDIRECT($P$1),VLOOKUP($P54, INDIRECT($Q$2),V$6,0)),IF($E54="E",0,3))</f>
        <v>118156</v>
      </c>
      <c r="W54" s="186" cm="1">
        <f t="array" aca="1" ref="W54" ca="1">ROUND(IF($Q54="Y",VLOOKUP($P54, INDIRECT($Q$2),W$6,0)*INDIRECT($P$1),VLOOKUP($P54, INDIRECT($Q$2),W$6,0)),IF($E54="E",0,3))</f>
        <v>122882</v>
      </c>
      <c r="X54" s="186" cm="1">
        <f t="array" aca="1" ref="X54" ca="1">ROUND(IF($Q54="Y",VLOOKUP($P54, INDIRECT($Q$2),X$6,0)*INDIRECT($P$1),VLOOKUP($P54, INDIRECT($Q$2),X$6,0)),IF($E54="E",0,3))</f>
        <v>127798</v>
      </c>
      <c r="Y54" s="186" cm="1">
        <f t="array" aca="1" ref="Y54" ca="1">ROUND(IF($Q54="Y",VLOOKUP($P54, INDIRECT($Q$2),Y$6,0)*INDIRECT($P$1),VLOOKUP($P54, INDIRECT($Q$2),Y$6,0)),IF($E54="E",0,3))</f>
        <v>0</v>
      </c>
      <c r="Z54" s="186" cm="1">
        <f t="array" aca="1" ref="Z54" ca="1">ROUND(IF($Q54="Y",VLOOKUP($P54, INDIRECT($Q$2),Z$6,0)*INDIRECT($P$1),VLOOKUP($P54, INDIRECT($Q$2),Z$6,0)),IF($E54="E",0,3))</f>
        <v>0</v>
      </c>
      <c r="AA54" s="186"/>
      <c r="AB54" s="282" t="str">
        <f t="shared" si="44"/>
        <v>04295C</v>
      </c>
      <c r="AC54" s="130" t="str">
        <f t="shared" si="45"/>
        <v>Facility Manager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79</v>
      </c>
      <c r="B55" s="75">
        <v>4</v>
      </c>
      <c r="C55" s="70" t="s">
        <v>85</v>
      </c>
      <c r="D55" s="75">
        <v>208</v>
      </c>
      <c r="E55" s="75" t="s">
        <v>21</v>
      </c>
      <c r="F55" s="73" t="s">
        <v>347</v>
      </c>
      <c r="G55" s="74">
        <f t="shared" si="27"/>
        <v>20.699000000000002</v>
      </c>
      <c r="H55" s="74">
        <f t="shared" si="28"/>
        <v>21.451000000000001</v>
      </c>
      <c r="I55" s="74">
        <f t="shared" si="29"/>
        <v>22.228999999999999</v>
      </c>
      <c r="J55" s="74">
        <f t="shared" ca="1" si="30"/>
        <v>0</v>
      </c>
      <c r="K55" s="74">
        <f t="shared" ca="1" si="31"/>
        <v>0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02230C</v>
      </c>
      <c r="Q55" s="191" t="s">
        <v>600</v>
      </c>
      <c r="R55" s="188" t="str">
        <f t="shared" si="42"/>
        <v xml:space="preserve">Guest Services Ambassador </v>
      </c>
      <c r="S55" s="189" t="str">
        <f t="shared" si="43"/>
        <v>110</v>
      </c>
      <c r="T55" s="186">
        <v>20.699000000000002</v>
      </c>
      <c r="U55" s="186">
        <v>21.451000000000001</v>
      </c>
      <c r="V55" s="186">
        <v>22.228999999999999</v>
      </c>
      <c r="W55" s="186" cm="1">
        <f t="array" aca="1" ref="W55" ca="1">ROUND(IF($Q55="Y",VLOOKUP($P55, INDIRECT($Q$2),W$6,0)*INDIRECT($P$1),VLOOKUP($P55, INDIRECT($Q$2),W$6,0)),IF($E55="E",0,3))</f>
        <v>0</v>
      </c>
      <c r="X55" s="186" cm="1">
        <f t="array" aca="1" ref="X55" ca="1">ROUND(IF($Q55="Y",VLOOKUP($P55, INDIRECT($Q$2),X$6,0)*INDIRECT($P$1),VLOOKUP($P55, INDIRECT($Q$2),X$6,0)),IF($E55="E",0,3))</f>
        <v>0</v>
      </c>
      <c r="Y55" s="186" cm="1">
        <f t="array" aca="1" ref="Y55" ca="1">ROUND(IF($Q55="Y",VLOOKUP($P55, INDIRECT($Q$2),Y$6,0)*INDIRECT($P$1),VLOOKUP($P55, INDIRECT($Q$2),Y$6,0)),IF($E55="E",0,3))</f>
        <v>0</v>
      </c>
      <c r="Z55" s="186" cm="1">
        <f t="array" aca="1" ref="Z55" ca="1">ROUND(IF($Q55="Y",VLOOKUP($P55, INDIRECT($Q$2),Z$6,0)*INDIRECT($P$1),VLOOKUP($P55, INDIRECT($Q$2),Z$6,0)),IF($E55="E",0,3))</f>
        <v>0</v>
      </c>
      <c r="AA55" s="186"/>
      <c r="AB55" s="282" t="str">
        <f t="shared" si="44"/>
        <v>02230C</v>
      </c>
      <c r="AC55" s="130" t="str">
        <f t="shared" si="45"/>
        <v xml:space="preserve">Guest Services Ambassador </v>
      </c>
      <c r="AD55" s="284" t="str">
        <f t="shared" si="46"/>
        <v>110</v>
      </c>
      <c r="AE55" s="282">
        <f t="shared" si="34"/>
        <v>20.699000000000002</v>
      </c>
      <c r="AF55" s="282">
        <f t="shared" si="35"/>
        <v>21.451000000000001</v>
      </c>
      <c r="AG55" s="282">
        <f t="shared" si="36"/>
        <v>22.228999999999999</v>
      </c>
      <c r="AH55" s="282" t="str">
        <f t="shared" ca="1" si="37"/>
        <v/>
      </c>
      <c r="AI55" s="282" t="str">
        <f t="shared" ca="1" si="38"/>
        <v/>
      </c>
      <c r="AJ55" s="282" t="str">
        <f t="shared" ca="1" si="39"/>
        <v/>
      </c>
      <c r="AK55" s="282" t="str">
        <f t="shared" ca="1" si="40"/>
        <v/>
      </c>
    </row>
    <row r="56" spans="1:38" s="73" customFormat="1" x14ac:dyDescent="0.3">
      <c r="A56" s="75" t="s">
        <v>668</v>
      </c>
      <c r="B56" s="75">
        <v>10</v>
      </c>
      <c r="C56" s="70" t="s">
        <v>70</v>
      </c>
      <c r="D56" s="75">
        <v>478</v>
      </c>
      <c r="E56" s="75" t="s">
        <v>17</v>
      </c>
      <c r="F56" s="73" t="s">
        <v>669</v>
      </c>
      <c r="G56" s="74">
        <f t="shared" ca="1" si="27"/>
        <v>81521</v>
      </c>
      <c r="H56" s="74">
        <f t="shared" ca="1" si="28"/>
        <v>85579</v>
      </c>
      <c r="I56" s="74">
        <f t="shared" ca="1" si="29"/>
        <v>89869</v>
      </c>
      <c r="J56" s="74">
        <f t="shared" ca="1" si="30"/>
        <v>95680</v>
      </c>
      <c r="K56" s="74">
        <f t="shared" ca="1" si="31"/>
        <v>98357</v>
      </c>
      <c r="L56" s="74">
        <f t="shared" ca="1" si="32"/>
        <v>101114</v>
      </c>
      <c r="M56" s="74">
        <f t="shared" ca="1" si="33"/>
        <v>103996</v>
      </c>
      <c r="N56" s="60"/>
      <c r="P56" s="187" t="str">
        <f t="shared" si="41"/>
        <v>52991C</v>
      </c>
      <c r="Q56" s="191" t="s">
        <v>600</v>
      </c>
      <c r="R56" s="188" t="str">
        <f t="shared" si="42"/>
        <v>Health Equity Manager</v>
      </c>
      <c r="S56" s="189" t="str">
        <f t="shared" si="43"/>
        <v>34M</v>
      </c>
      <c r="T56" s="186" cm="1">
        <f t="array" aca="1" ref="T56" ca="1">ROUND(IF($Q56="Y",VLOOKUP($P56, INDIRECT($Q$2),T$6,0)*INDIRECT($P$1),VLOOKUP($P56, INDIRECT($Q$2),T$6,0)),IF($E56="E",0,3))</f>
        <v>81521</v>
      </c>
      <c r="U56" s="186" cm="1">
        <f t="array" aca="1" ref="U56" ca="1">ROUND(IF($Q56="Y",VLOOKUP($P56, INDIRECT($Q$2),U$6,0)*INDIRECT($P$1),VLOOKUP($P56, INDIRECT($Q$2),U$6,0)),IF($E56="E",0,3))</f>
        <v>85579</v>
      </c>
      <c r="V56" s="186" cm="1">
        <f t="array" aca="1" ref="V56" ca="1">ROUND(IF($Q56="Y",VLOOKUP($P56, INDIRECT($Q$2),V$6,0)*INDIRECT($P$1),VLOOKUP($P56, INDIRECT($Q$2),V$6,0)),IF($E56="E",0,3))</f>
        <v>89869</v>
      </c>
      <c r="W56" s="186" cm="1">
        <f t="array" aca="1" ref="W56" ca="1">ROUND(IF($Q56="Y",VLOOKUP($P56, INDIRECT($Q$2),W$6,0)*INDIRECT($P$1),VLOOKUP($P56, INDIRECT($Q$2),W$6,0)),IF($E56="E",0,3))</f>
        <v>95680</v>
      </c>
      <c r="X56" s="186" cm="1">
        <f t="array" aca="1" ref="X56" ca="1">ROUND(IF($Q56="Y",VLOOKUP($P56, INDIRECT($Q$2),X$6,0)*INDIRECT($P$1),VLOOKUP($P56, INDIRECT($Q$2),X$6,0)),IF($E56="E",0,3))</f>
        <v>98357</v>
      </c>
      <c r="Y56" s="186" cm="1">
        <f t="array" aca="1" ref="Y56" ca="1">ROUND(IF($Q56="Y",VLOOKUP($P56, INDIRECT($Q$2),Y$6,0)*INDIRECT($P$1),VLOOKUP($P56, INDIRECT($Q$2),Y$6,0)),IF($E56="E",0,3))</f>
        <v>101114</v>
      </c>
      <c r="Z56" s="186" cm="1">
        <f t="array" aca="1" ref="Z56" ca="1">ROUND(IF($Q56="Y",VLOOKUP($P56, INDIRECT($Q$2),Z$6,0)*INDIRECT($P$1),VLOOKUP($P56, INDIRECT($Q$2),Z$6,0)),IF($E56="E",0,3))</f>
        <v>103996</v>
      </c>
      <c r="AA56" s="186"/>
      <c r="AB56" s="282" t="str">
        <f t="shared" si="44"/>
        <v>52991C</v>
      </c>
      <c r="AC56" s="130" t="str">
        <f t="shared" si="45"/>
        <v>Health Equity Manager</v>
      </c>
      <c r="AD56" s="284" t="str">
        <f t="shared" si="46"/>
        <v>34M</v>
      </c>
      <c r="AE56" s="282">
        <f t="shared" ca="1" si="34"/>
        <v>39.192999999999998</v>
      </c>
      <c r="AF56" s="282">
        <f t="shared" ca="1" si="35"/>
        <v>41.143999999999998</v>
      </c>
      <c r="AG56" s="282">
        <f t="shared" ca="1" si="36"/>
        <v>43.207000000000001</v>
      </c>
      <c r="AH56" s="282">
        <f t="shared" ca="1" si="37"/>
        <v>46</v>
      </c>
      <c r="AI56" s="282">
        <f t="shared" ca="1" si="38"/>
        <v>47.287999999999997</v>
      </c>
      <c r="AJ56" s="282">
        <f t="shared" ca="1" si="39"/>
        <v>48.613</v>
      </c>
      <c r="AK56" s="282">
        <f t="shared" ca="1" si="40"/>
        <v>49.998999999999995</v>
      </c>
      <c r="AL56" s="129"/>
    </row>
    <row r="57" spans="1:38" x14ac:dyDescent="0.3">
      <c r="A57" s="75" t="s">
        <v>548</v>
      </c>
      <c r="B57" s="75">
        <v>10</v>
      </c>
      <c r="C57" s="70" t="s">
        <v>571</v>
      </c>
      <c r="D57" s="75">
        <v>458</v>
      </c>
      <c r="E57" s="75" t="s">
        <v>17</v>
      </c>
      <c r="F57" s="73" t="s">
        <v>547</v>
      </c>
      <c r="G57" s="74">
        <f t="shared" si="27"/>
        <v>88838</v>
      </c>
      <c r="H57" s="74">
        <f t="shared" si="28"/>
        <v>92396</v>
      </c>
      <c r="I57" s="74">
        <f t="shared" si="29"/>
        <v>96097</v>
      </c>
      <c r="J57" s="74">
        <f t="shared" si="30"/>
        <v>99942</v>
      </c>
      <c r="K57" s="74">
        <f t="shared" si="31"/>
        <v>103945</v>
      </c>
      <c r="L57" s="74">
        <f t="shared" si="32"/>
        <v>0</v>
      </c>
      <c r="M57" s="74">
        <f t="shared" si="33"/>
        <v>0</v>
      </c>
      <c r="N57" s="72"/>
      <c r="P57" s="187" t="str">
        <f t="shared" si="41"/>
        <v>52946C</v>
      </c>
      <c r="Q57" s="191" t="s">
        <v>600</v>
      </c>
      <c r="R57" s="188" t="str">
        <f t="shared" si="42"/>
        <v>Health Program Coordinator</v>
      </c>
      <c r="S57" s="189" t="str">
        <f t="shared" si="43"/>
        <v>065</v>
      </c>
      <c r="T57" s="186">
        <v>88838</v>
      </c>
      <c r="U57" s="186">
        <v>92396</v>
      </c>
      <c r="V57" s="186">
        <v>96097</v>
      </c>
      <c r="W57" s="186">
        <v>99942</v>
      </c>
      <c r="X57" s="186">
        <v>103945</v>
      </c>
      <c r="AA57" s="186"/>
      <c r="AB57" s="282" t="str">
        <f t="shared" si="44"/>
        <v>52946C</v>
      </c>
      <c r="AC57" s="130" t="str">
        <f t="shared" si="45"/>
        <v>Health Program Coordinator</v>
      </c>
      <c r="AD57" s="284" t="str">
        <f t="shared" si="46"/>
        <v>065</v>
      </c>
      <c r="AE57" s="282">
        <f t="shared" si="34"/>
        <v>42.710999999999999</v>
      </c>
      <c r="AF57" s="282">
        <f t="shared" si="35"/>
        <v>44.421999999999997</v>
      </c>
      <c r="AG57" s="282">
        <f t="shared" si="36"/>
        <v>46.201000000000001</v>
      </c>
      <c r="AH57" s="282">
        <f t="shared" si="37"/>
        <v>48.05</v>
      </c>
      <c r="AI57" s="282">
        <f t="shared" si="38"/>
        <v>49.973999999999997</v>
      </c>
      <c r="AJ57" s="282" t="str">
        <f t="shared" si="39"/>
        <v/>
      </c>
      <c r="AK57" s="282" t="str">
        <f t="shared" si="40"/>
        <v/>
      </c>
    </row>
    <row r="58" spans="1:38" x14ac:dyDescent="0.3">
      <c r="A58" s="75" t="s">
        <v>80</v>
      </c>
      <c r="B58" s="75">
        <v>10</v>
      </c>
      <c r="C58" s="70" t="s">
        <v>70</v>
      </c>
      <c r="D58" s="75">
        <v>465</v>
      </c>
      <c r="E58" s="75" t="s">
        <v>17</v>
      </c>
      <c r="F58" s="73" t="s">
        <v>348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72"/>
      <c r="P58" s="187" t="str">
        <f t="shared" si="41"/>
        <v>05403C</v>
      </c>
      <c r="Q58" s="191" t="s">
        <v>600</v>
      </c>
      <c r="R58" s="188" t="str">
        <f t="shared" si="42"/>
        <v xml:space="preserve">Health Program Manager </v>
      </c>
      <c r="S58" s="189" t="str">
        <f t="shared" si="43"/>
        <v>34M</v>
      </c>
      <c r="T58" s="186" cm="1">
        <f t="array" aca="1" ref="T58" ca="1">ROUND(IF($Q58="Y",VLOOKUP($P58, INDIRECT($Q$2),T$6,0)*INDIRECT($P$1),VLOOKUP($P58, INDIRECT($Q$2),T$6,0)),IF($E58="E",0,3))</f>
        <v>81521</v>
      </c>
      <c r="U58" s="186" cm="1">
        <f t="array" aca="1" ref="U58" ca="1">ROUND(IF($Q58="Y",VLOOKUP($P58, INDIRECT($Q$2),U$6,0)*INDIRECT($P$1),VLOOKUP($P58, INDIRECT($Q$2),U$6,0)),IF($E58="E",0,3))</f>
        <v>85579</v>
      </c>
      <c r="V58" s="186" cm="1">
        <f t="array" aca="1" ref="V58" ca="1">ROUND(IF($Q58="Y",VLOOKUP($P58, INDIRECT($Q$2),V$6,0)*INDIRECT($P$1),VLOOKUP($P58, INDIRECT($Q$2),V$6,0)),IF($E58="E",0,3))</f>
        <v>89869</v>
      </c>
      <c r="W58" s="186" cm="1">
        <f t="array" aca="1" ref="W58" ca="1">ROUND(IF($Q58="Y",VLOOKUP($P58, INDIRECT($Q$2),W$6,0)*INDIRECT($P$1),VLOOKUP($P58, INDIRECT($Q$2),W$6,0)),IF($E58="E",0,3))</f>
        <v>95680</v>
      </c>
      <c r="X58" s="186" cm="1">
        <f t="array" aca="1" ref="X58" ca="1">ROUND(IF($Q58="Y",VLOOKUP($P58, INDIRECT($Q$2),X$6,0)*INDIRECT($P$1),VLOOKUP($P58, INDIRECT($Q$2),X$6,0)),IF($E58="E",0,3))</f>
        <v>98357</v>
      </c>
      <c r="Y58" s="186" cm="1">
        <f t="array" aca="1" ref="Y58" ca="1">ROUND(IF($Q58="Y",VLOOKUP($P58, INDIRECT($Q$2),Y$6,0)*INDIRECT($P$1),VLOOKUP($P58, INDIRECT($Q$2),Y$6,0)),IF($E58="E",0,3))</f>
        <v>101114</v>
      </c>
      <c r="Z58" s="186" cm="1">
        <f t="array" aca="1" ref="Z58" ca="1">ROUND(IF($Q58="Y",VLOOKUP($P58, INDIRECT($Q$2),Z$6,0)*INDIRECT($P$1),VLOOKUP($P58, INDIRECT($Q$2),Z$6,0)),IF($E58="E",0,3))</f>
        <v>103996</v>
      </c>
      <c r="AA58" s="186"/>
      <c r="AB58" s="282" t="str">
        <f t="shared" si="44"/>
        <v>05403C</v>
      </c>
      <c r="AC58" s="130" t="str">
        <f t="shared" si="45"/>
        <v xml:space="preserve">Health Program Manager 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si="27"/>
        <v>33.666840000000001</v>
      </c>
      <c r="H59" s="74">
        <f t="shared" si="28"/>
        <v>35.01576</v>
      </c>
      <c r="I59" s="74">
        <f t="shared" si="29"/>
        <v>36.416520000000006</v>
      </c>
      <c r="J59" s="74">
        <f t="shared" si="30"/>
        <v>37.875600000000006</v>
      </c>
      <c r="K59" s="74">
        <f t="shared" si="31"/>
        <v>39.390840000000004</v>
      </c>
      <c r="L59" s="74">
        <f t="shared" ca="1" si="32"/>
        <v>0</v>
      </c>
      <c r="M59" s="74">
        <f t="shared" ca="1" si="33"/>
        <v>0</v>
      </c>
      <c r="N59" s="72"/>
      <c r="P59" s="187" t="str">
        <f t="shared" si="41"/>
        <v>05416C</v>
      </c>
      <c r="Q59" s="191" t="s">
        <v>600</v>
      </c>
      <c r="R59" s="188" t="str">
        <f t="shared" si="42"/>
        <v>HR Associate Representative</v>
      </c>
      <c r="S59" s="189" t="str">
        <f t="shared" si="43"/>
        <v>059</v>
      </c>
      <c r="T59" s="186">
        <v>33.666840000000001</v>
      </c>
      <c r="U59" s="186">
        <v>35.01576</v>
      </c>
      <c r="V59" s="186">
        <v>36.416520000000006</v>
      </c>
      <c r="W59" s="186">
        <v>37.875600000000006</v>
      </c>
      <c r="X59" s="186">
        <v>39.390840000000004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4"/>
        <v>05416C</v>
      </c>
      <c r="AC59" s="130" t="str">
        <f t="shared" si="45"/>
        <v>HR Associate Representative</v>
      </c>
      <c r="AD59" s="284" t="str">
        <f t="shared" si="46"/>
        <v>059</v>
      </c>
      <c r="AE59" s="282">
        <f t="shared" si="34"/>
        <v>33.666840000000001</v>
      </c>
      <c r="AF59" s="282">
        <f t="shared" si="35"/>
        <v>35.01576</v>
      </c>
      <c r="AG59" s="282">
        <f t="shared" si="36"/>
        <v>36.416520000000006</v>
      </c>
      <c r="AH59" s="282">
        <f t="shared" si="37"/>
        <v>37.875600000000006</v>
      </c>
      <c r="AI59" s="282">
        <f t="shared" si="38"/>
        <v>39.390840000000004</v>
      </c>
      <c r="AJ59" s="282" t="str">
        <f t="shared" ca="1" si="39"/>
        <v/>
      </c>
      <c r="AK59" s="282" t="str">
        <f t="shared" ca="1" si="40"/>
        <v/>
      </c>
    </row>
    <row r="60" spans="1:38" x14ac:dyDescent="0.3">
      <c r="A60" s="75" t="s">
        <v>86</v>
      </c>
      <c r="B60" s="75">
        <v>4</v>
      </c>
      <c r="C60" s="70" t="s">
        <v>933</v>
      </c>
      <c r="D60" s="75">
        <v>208</v>
      </c>
      <c r="E60" s="75" t="s">
        <v>21</v>
      </c>
      <c r="F60" s="73" t="s">
        <v>87</v>
      </c>
      <c r="G60" s="74">
        <f t="shared" si="27"/>
        <v>22.354920000000003</v>
      </c>
      <c r="H60" s="74">
        <f t="shared" si="28"/>
        <v>23.167080000000002</v>
      </c>
      <c r="I60" s="74">
        <f t="shared" si="29"/>
        <v>24.00732</v>
      </c>
      <c r="J60" s="74">
        <f t="shared" ca="1" si="30"/>
        <v>0</v>
      </c>
      <c r="K60" s="74">
        <f t="shared" ca="1" si="31"/>
        <v>0</v>
      </c>
      <c r="L60" s="74">
        <f t="shared" ca="1" si="32"/>
        <v>0</v>
      </c>
      <c r="M60" s="74">
        <f t="shared" ca="1" si="33"/>
        <v>0</v>
      </c>
      <c r="N60" s="72"/>
      <c r="P60" s="187" t="str">
        <f t="shared" si="41"/>
        <v>52908C</v>
      </c>
      <c r="Q60" s="191" t="s">
        <v>600</v>
      </c>
      <c r="R60" s="188" t="str">
        <f t="shared" si="42"/>
        <v>HR Associate Trainee</v>
      </c>
      <c r="S60" s="189" t="str">
        <f t="shared" si="43"/>
        <v>134</v>
      </c>
      <c r="T60" s="186">
        <v>22.354920000000003</v>
      </c>
      <c r="U60" s="186">
        <v>23.167080000000002</v>
      </c>
      <c r="V60" s="186">
        <v>24.00732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4"/>
        <v>52908C</v>
      </c>
      <c r="AC60" s="130" t="str">
        <f t="shared" si="45"/>
        <v>HR Associate Trainee</v>
      </c>
      <c r="AD60" s="284" t="str">
        <f t="shared" si="46"/>
        <v>134</v>
      </c>
      <c r="AE60" s="282">
        <f t="shared" si="34"/>
        <v>22.354920000000003</v>
      </c>
      <c r="AF60" s="282">
        <f t="shared" si="35"/>
        <v>23.167080000000002</v>
      </c>
      <c r="AG60" s="282">
        <f t="shared" si="36"/>
        <v>24.00732</v>
      </c>
      <c r="AH60" s="282" t="str">
        <f t="shared" ca="1" si="37"/>
        <v/>
      </c>
      <c r="AI60" s="282" t="str">
        <f t="shared" ca="1" si="38"/>
        <v/>
      </c>
      <c r="AJ60" s="282" t="str">
        <f t="shared" ca="1" si="39"/>
        <v/>
      </c>
      <c r="AK60" s="282" t="str">
        <f t="shared" ca="1" si="40"/>
        <v/>
      </c>
    </row>
    <row r="61" spans="1:38" x14ac:dyDescent="0.3">
      <c r="A61" s="75" t="s">
        <v>843</v>
      </c>
      <c r="B61" s="75">
        <v>11</v>
      </c>
      <c r="C61" s="70" t="s">
        <v>932</v>
      </c>
      <c r="D61" s="75">
        <v>510</v>
      </c>
      <c r="E61" s="75" t="s">
        <v>17</v>
      </c>
      <c r="F61" s="73" t="s">
        <v>842</v>
      </c>
      <c r="G61" s="74">
        <f t="shared" si="27"/>
        <v>104836.68000000001</v>
      </c>
      <c r="H61" s="74">
        <f t="shared" si="28"/>
        <v>109027</v>
      </c>
      <c r="I61" s="74">
        <f t="shared" si="29"/>
        <v>113390.28000000001</v>
      </c>
      <c r="J61" s="74">
        <f t="shared" si="30"/>
        <v>117925.20000000001</v>
      </c>
      <c r="K61" s="74">
        <f t="shared" si="31"/>
        <v>122642.64000000001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53015C</v>
      </c>
      <c r="Q61" s="191" t="s">
        <v>600</v>
      </c>
      <c r="R61" s="188" t="str">
        <f t="shared" si="42"/>
        <v>HR Benefits Manager</v>
      </c>
      <c r="S61" s="189" t="str">
        <f t="shared" si="43"/>
        <v>133</v>
      </c>
      <c r="T61" s="186">
        <v>104836.68000000001</v>
      </c>
      <c r="U61" s="186">
        <v>109027</v>
      </c>
      <c r="V61" s="186">
        <v>113390.28000000001</v>
      </c>
      <c r="W61" s="186">
        <v>117925.20000000001</v>
      </c>
      <c r="X61" s="186">
        <v>122642.64000000001</v>
      </c>
      <c r="Y61" s="186" cm="1">
        <f t="array" aca="1" ref="Y61" ca="1">ROUND(IF($Q61="Y",VLOOKUP($P61, INDIRECT($Q$2),Y$6,0)*INDIRECT($P$1),VLOOKUP($P61, INDIRECT($Q$2),Y$6,0)),IF($E61="E",0,3))</f>
        <v>0</v>
      </c>
      <c r="Z61" s="186" cm="1">
        <f t="array" aca="1" ref="Z61" ca="1">ROUND(IF($Q61="Y",VLOOKUP($P61, INDIRECT($Q$2),Z$6,0)*INDIRECT($P$1),VLOOKUP($P61, INDIRECT($Q$2),Z$6,0)),IF($E61="E",0,3))</f>
        <v>0</v>
      </c>
      <c r="AA61" s="186"/>
      <c r="AB61" s="282" t="str">
        <f t="shared" si="44"/>
        <v>53015C</v>
      </c>
      <c r="AC61" s="130" t="str">
        <f t="shared" si="45"/>
        <v>HR Benefits Manager</v>
      </c>
      <c r="AD61" s="284" t="str">
        <f t="shared" si="46"/>
        <v>133</v>
      </c>
      <c r="AE61" s="282">
        <f t="shared" si="34"/>
        <v>50.402999999999999</v>
      </c>
      <c r="AF61" s="282">
        <f t="shared" si="35"/>
        <v>52.416999999999994</v>
      </c>
      <c r="AG61" s="282">
        <f t="shared" si="36"/>
        <v>54.515000000000001</v>
      </c>
      <c r="AH61" s="282">
        <f t="shared" si="37"/>
        <v>56.695</v>
      </c>
      <c r="AI61" s="282">
        <f t="shared" si="38"/>
        <v>58.963000000000001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si="27"/>
        <v>34.156080000000003</v>
      </c>
      <c r="H62" s="74">
        <f t="shared" si="28"/>
        <v>35.954279999999997</v>
      </c>
      <c r="I62" s="74">
        <f t="shared" si="29"/>
        <v>36.960840000000005</v>
      </c>
      <c r="J62" s="74">
        <f t="shared" si="30"/>
        <v>37.995480000000001</v>
      </c>
      <c r="K62" s="74">
        <f t="shared" si="31"/>
        <v>39.078719999999997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52952C</v>
      </c>
      <c r="Q62" s="191" t="s">
        <v>600</v>
      </c>
      <c r="R62" s="188" t="str">
        <f t="shared" si="42"/>
        <v>HR Benefits Specialist</v>
      </c>
      <c r="S62" s="189" t="str">
        <f t="shared" si="43"/>
        <v>108</v>
      </c>
      <c r="T62" s="186">
        <v>34.156080000000003</v>
      </c>
      <c r="U62" s="186">
        <v>35.954279999999997</v>
      </c>
      <c r="V62" s="186">
        <v>36.960840000000005</v>
      </c>
      <c r="W62" s="186">
        <v>37.995480000000001</v>
      </c>
      <c r="X62" s="186">
        <v>39.078719999999997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4"/>
        <v>52952C</v>
      </c>
      <c r="AC62" s="130" t="str">
        <f t="shared" si="45"/>
        <v>HR Benefits Specialist</v>
      </c>
      <c r="AD62" s="284" t="str">
        <f t="shared" si="46"/>
        <v>108</v>
      </c>
      <c r="AE62" s="282">
        <f t="shared" si="34"/>
        <v>34.156080000000003</v>
      </c>
      <c r="AF62" s="282">
        <f t="shared" si="35"/>
        <v>35.954279999999997</v>
      </c>
      <c r="AG62" s="282">
        <f t="shared" si="36"/>
        <v>36.960840000000005</v>
      </c>
      <c r="AH62" s="282">
        <f t="shared" si="37"/>
        <v>37.995480000000001</v>
      </c>
      <c r="AI62" s="282">
        <f t="shared" si="38"/>
        <v>39.078719999999997</v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99</v>
      </c>
      <c r="B63" s="75">
        <v>10</v>
      </c>
      <c r="C63" s="70" t="s">
        <v>943</v>
      </c>
      <c r="D63" s="75">
        <v>475</v>
      </c>
      <c r="E63" s="75" t="s">
        <v>17</v>
      </c>
      <c r="F63" s="73" t="s">
        <v>507</v>
      </c>
      <c r="G63" s="74">
        <f t="shared" si="27"/>
        <v>97711.920000000013</v>
      </c>
      <c r="H63" s="74">
        <f t="shared" si="28"/>
        <v>100449.72</v>
      </c>
      <c r="I63" s="74">
        <f t="shared" si="29"/>
        <v>103260.96</v>
      </c>
      <c r="J63" s="74">
        <f t="shared" si="30"/>
        <v>106152.12000000001</v>
      </c>
      <c r="K63" s="74">
        <f t="shared" si="31"/>
        <v>109123.20000000001</v>
      </c>
      <c r="L63" s="74">
        <f t="shared" si="32"/>
        <v>112183.92000000001</v>
      </c>
      <c r="M63" s="74">
        <f t="shared" si="33"/>
        <v>115376.40000000001</v>
      </c>
      <c r="N63" s="72"/>
      <c r="P63" s="187" t="str">
        <f t="shared" si="41"/>
        <v>05420C</v>
      </c>
      <c r="Q63" s="191" t="s">
        <v>600</v>
      </c>
      <c r="R63" s="188" t="str">
        <f t="shared" si="42"/>
        <v>HR Business Partner</v>
      </c>
      <c r="S63" s="189" t="str">
        <f t="shared" si="43"/>
        <v>135</v>
      </c>
      <c r="T63" s="186">
        <v>97711.920000000013</v>
      </c>
      <c r="U63" s="186">
        <v>100449.72</v>
      </c>
      <c r="V63" s="186">
        <v>103260.96</v>
      </c>
      <c r="W63" s="186">
        <v>106152.12000000001</v>
      </c>
      <c r="X63" s="186">
        <v>109123.20000000001</v>
      </c>
      <c r="Y63" s="186">
        <v>112183.92000000001</v>
      </c>
      <c r="Z63" s="186">
        <v>115376.40000000001</v>
      </c>
      <c r="AA63" s="186"/>
      <c r="AB63" s="282" t="str">
        <f t="shared" si="44"/>
        <v>05420C</v>
      </c>
      <c r="AC63" s="130" t="str">
        <f t="shared" si="45"/>
        <v>HR Business Partner</v>
      </c>
      <c r="AD63" s="284" t="str">
        <f t="shared" si="46"/>
        <v>135</v>
      </c>
      <c r="AE63" s="282">
        <f t="shared" si="34"/>
        <v>46.976999999999997</v>
      </c>
      <c r="AF63" s="282">
        <f t="shared" si="35"/>
        <v>48.293999999999997</v>
      </c>
      <c r="AG63" s="282">
        <f t="shared" si="36"/>
        <v>49.644999999999996</v>
      </c>
      <c r="AH63" s="282">
        <f t="shared" si="37"/>
        <v>51.034999999999997</v>
      </c>
      <c r="AI63" s="282">
        <f t="shared" si="38"/>
        <v>52.463999999999999</v>
      </c>
      <c r="AJ63" s="282">
        <f t="shared" si="39"/>
        <v>53.934999999999995</v>
      </c>
      <c r="AK63" s="282">
        <f t="shared" si="40"/>
        <v>55.47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27"/>
        <v>82814.400000000009</v>
      </c>
      <c r="H64" s="74">
        <f t="shared" si="28"/>
        <v>86130</v>
      </c>
      <c r="I64" s="74">
        <f t="shared" si="29"/>
        <v>89578.44</v>
      </c>
      <c r="J64" s="74">
        <f t="shared" si="30"/>
        <v>93166.200000000012</v>
      </c>
      <c r="K64" s="74">
        <f t="shared" si="31"/>
        <v>96896.52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53008C</v>
      </c>
      <c r="Q64" s="191" t="s">
        <v>600</v>
      </c>
      <c r="R64" s="188" t="str">
        <f t="shared" si="42"/>
        <v>HR Classification &amp; Compensation Anlyst I</v>
      </c>
      <c r="S64" s="189" t="str">
        <f t="shared" si="43"/>
        <v>112</v>
      </c>
      <c r="T64" s="186">
        <v>82814.400000000009</v>
      </c>
      <c r="U64" s="186">
        <v>86130</v>
      </c>
      <c r="V64" s="186">
        <v>89578.44</v>
      </c>
      <c r="W64" s="186">
        <v>93166.200000000012</v>
      </c>
      <c r="X64" s="186">
        <v>96896.52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4"/>
        <v>53008C</v>
      </c>
      <c r="AC64" s="130" t="str">
        <f t="shared" si="45"/>
        <v>HR Classification &amp; Compensation Anlyst I</v>
      </c>
      <c r="AD64" s="284" t="str">
        <f t="shared" si="46"/>
        <v>112</v>
      </c>
      <c r="AE64" s="282">
        <f t="shared" si="34"/>
        <v>39.814999999999998</v>
      </c>
      <c r="AF64" s="282">
        <f t="shared" si="35"/>
        <v>41.408999999999999</v>
      </c>
      <c r="AG64" s="282">
        <f t="shared" si="36"/>
        <v>43.067</v>
      </c>
      <c r="AH64" s="282">
        <f t="shared" si="37"/>
        <v>44.791999999999994</v>
      </c>
      <c r="AI64" s="282">
        <f t="shared" si="38"/>
        <v>46.585000000000001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530</v>
      </c>
      <c r="B65" s="75">
        <v>10</v>
      </c>
      <c r="C65" s="70" t="s">
        <v>930</v>
      </c>
      <c r="D65" s="75">
        <v>458</v>
      </c>
      <c r="E65" s="75" t="s">
        <v>17</v>
      </c>
      <c r="F65" s="73" t="s">
        <v>828</v>
      </c>
      <c r="G65" s="74">
        <f t="shared" si="27"/>
        <v>95945.040000000008</v>
      </c>
      <c r="H65" s="74">
        <f t="shared" si="28"/>
        <v>99787.680000000008</v>
      </c>
      <c r="I65" s="74">
        <f t="shared" si="29"/>
        <v>103784.76000000001</v>
      </c>
      <c r="J65" s="74">
        <f t="shared" si="30"/>
        <v>107937.36</v>
      </c>
      <c r="K65" s="74">
        <f t="shared" si="31"/>
        <v>112260.6</v>
      </c>
      <c r="L65" s="74">
        <f t="shared" ca="1" si="32"/>
        <v>0</v>
      </c>
      <c r="M65" s="74">
        <f t="shared" ca="1" si="33"/>
        <v>0</v>
      </c>
      <c r="N65" s="72"/>
      <c r="P65" s="187" t="str">
        <f t="shared" si="41"/>
        <v>52966C</v>
      </c>
      <c r="Q65" s="191" t="s">
        <v>600</v>
      </c>
      <c r="R65" s="188" t="str">
        <f t="shared" si="42"/>
        <v>HR Classification &amp; Compensation Anlyst II</v>
      </c>
      <c r="S65" s="189" t="str">
        <f t="shared" si="43"/>
        <v>131</v>
      </c>
      <c r="T65" s="381">
        <v>95945.040000000008</v>
      </c>
      <c r="U65" s="381">
        <v>99787.680000000008</v>
      </c>
      <c r="V65" s="381">
        <v>103784.76000000001</v>
      </c>
      <c r="W65" s="381">
        <v>107937.36</v>
      </c>
      <c r="X65" s="381">
        <v>112260.6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4"/>
        <v>52966C</v>
      </c>
      <c r="AC65" s="130" t="str">
        <f t="shared" si="45"/>
        <v>HR Classification &amp; Compensation Anlyst II</v>
      </c>
      <c r="AD65" s="284" t="str">
        <f t="shared" si="46"/>
        <v>131</v>
      </c>
      <c r="AE65" s="282">
        <f t="shared" si="34"/>
        <v>46.128</v>
      </c>
      <c r="AF65" s="282">
        <f t="shared" si="35"/>
        <v>47.974999999999994</v>
      </c>
      <c r="AG65" s="282">
        <f t="shared" si="36"/>
        <v>49.896999999999998</v>
      </c>
      <c r="AH65" s="282">
        <f t="shared" si="37"/>
        <v>51.893000000000001</v>
      </c>
      <c r="AI65" s="282">
        <f t="shared" si="38"/>
        <v>53.971999999999994</v>
      </c>
      <c r="AJ65" s="282" t="str">
        <f t="shared" ca="1" si="39"/>
        <v/>
      </c>
      <c r="AK65" s="282" t="str">
        <f t="shared" ca="1" si="40"/>
        <v/>
      </c>
    </row>
    <row r="66" spans="1:37" x14ac:dyDescent="0.3">
      <c r="A66" s="75" t="s">
        <v>508</v>
      </c>
      <c r="B66" s="75">
        <v>11</v>
      </c>
      <c r="C66" s="70" t="s">
        <v>1000</v>
      </c>
      <c r="D66" s="75">
        <v>505</v>
      </c>
      <c r="E66" s="75" t="s">
        <v>17</v>
      </c>
      <c r="F66" s="73" t="s">
        <v>999</v>
      </c>
      <c r="G66" s="74">
        <f t="shared" si="27"/>
        <v>112650</v>
      </c>
      <c r="H66" s="74">
        <f t="shared" si="28"/>
        <v>117161</v>
      </c>
      <c r="I66" s="74">
        <f t="shared" si="29"/>
        <v>121852</v>
      </c>
      <c r="J66" s="74">
        <f t="shared" si="30"/>
        <v>126731</v>
      </c>
      <c r="K66" s="74">
        <f t="shared" si="31"/>
        <v>131806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52967C</v>
      </c>
      <c r="Q66" s="191" t="s">
        <v>600</v>
      </c>
      <c r="R66" s="188" t="str">
        <f t="shared" si="42"/>
        <v>HR Classification &amp; Compensation Manager</v>
      </c>
      <c r="S66" s="189" t="str">
        <f t="shared" si="43"/>
        <v>129</v>
      </c>
      <c r="T66" s="186">
        <v>112650</v>
      </c>
      <c r="U66" s="186">
        <v>117161</v>
      </c>
      <c r="V66" s="186">
        <v>121852</v>
      </c>
      <c r="W66" s="186">
        <v>126731</v>
      </c>
      <c r="X66" s="186">
        <v>131806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4"/>
        <v>52967C</v>
      </c>
      <c r="AC66" s="130" t="str">
        <f t="shared" si="45"/>
        <v>HR Classification &amp; Compensation Manager</v>
      </c>
      <c r="AD66" s="284" t="str">
        <f t="shared" si="46"/>
        <v>129</v>
      </c>
      <c r="AE66" s="282">
        <f t="shared" si="34"/>
        <v>54.158999999999999</v>
      </c>
      <c r="AF66" s="282">
        <f t="shared" si="35"/>
        <v>56.327999999999996</v>
      </c>
      <c r="AG66" s="282">
        <f t="shared" si="36"/>
        <v>58.582999999999998</v>
      </c>
      <c r="AH66" s="282">
        <f t="shared" si="37"/>
        <v>60.928999999999995</v>
      </c>
      <c r="AI66" s="282">
        <f t="shared" si="38"/>
        <v>63.369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997</v>
      </c>
      <c r="B67" s="75">
        <v>11</v>
      </c>
      <c r="C67" s="70" t="s">
        <v>998</v>
      </c>
      <c r="D67" s="75">
        <v>500</v>
      </c>
      <c r="E67" s="75" t="s">
        <v>17</v>
      </c>
      <c r="F67" s="73" t="s">
        <v>996</v>
      </c>
      <c r="G67" s="74">
        <f t="shared" ref="G67:G98" si="47">T67</f>
        <v>104837</v>
      </c>
      <c r="H67" s="74">
        <f t="shared" ref="H67:H98" si="48">U67</f>
        <v>109028</v>
      </c>
      <c r="I67" s="74">
        <f t="shared" ref="I67:I98" si="49">V67</f>
        <v>113391</v>
      </c>
      <c r="J67" s="74">
        <f t="shared" ref="J67:J98" si="50">W67</f>
        <v>117926</v>
      </c>
      <c r="K67" s="74">
        <f t="shared" ref="K67:K98" si="51">X67</f>
        <v>122643</v>
      </c>
      <c r="L67" s="74"/>
      <c r="M67" s="74"/>
      <c r="N67" s="72"/>
      <c r="P67" s="187" t="str">
        <f t="shared" si="41"/>
        <v>53060C</v>
      </c>
      <c r="R67" s="188" t="str">
        <f t="shared" si="42"/>
        <v>HR Classification &amp; Compensation Principal Consultant</v>
      </c>
      <c r="S67" s="189" t="str">
        <f t="shared" si="43"/>
        <v>140</v>
      </c>
      <c r="T67" s="381">
        <v>104837</v>
      </c>
      <c r="U67" s="381">
        <v>109028</v>
      </c>
      <c r="V67" s="381">
        <v>113391</v>
      </c>
      <c r="W67" s="381">
        <v>117926</v>
      </c>
      <c r="X67" s="381">
        <v>122643</v>
      </c>
      <c r="AA67" s="186"/>
      <c r="AB67" s="282" t="str">
        <f t="shared" si="44"/>
        <v>53060C</v>
      </c>
      <c r="AC67" s="130" t="str">
        <f t="shared" si="45"/>
        <v>HR Classification &amp; Compensation Principal Consultant</v>
      </c>
      <c r="AD67" s="284" t="str">
        <f t="shared" si="46"/>
        <v>140</v>
      </c>
      <c r="AE67" s="282">
        <f t="shared" ref="AE67:AE98" si="52">IF(T67=0,"",IF($E67="E",ROUNDUP(T67/2080,3),T67))</f>
        <v>50.402999999999999</v>
      </c>
      <c r="AF67" s="282">
        <f t="shared" ref="AF67:AF98" si="53">IF(U67=0,"",IF($E67="E",ROUNDUP(U67/2080,3),U67))</f>
        <v>52.417999999999999</v>
      </c>
      <c r="AG67" s="282">
        <f t="shared" ref="AG67:AG98" si="54">IF(V67=0,"",IF($E67="E",ROUNDUP(V67/2080,3),V67))</f>
        <v>54.515000000000001</v>
      </c>
      <c r="AH67" s="282">
        <f t="shared" ref="AH67:AH98" si="55">IF(W67=0,"",IF($E67="E",ROUNDUP(W67/2080,3),W67))</f>
        <v>56.695999999999998</v>
      </c>
      <c r="AI67" s="282">
        <f t="shared" ref="AI67:AI98" si="56">IF(X67=0,"",IF($E67="E",ROUNDUP(X67/2080,3),X67))</f>
        <v>58.963000000000001</v>
      </c>
      <c r="AJ67" s="282"/>
      <c r="AK67" s="282"/>
    </row>
    <row r="68" spans="1:37" x14ac:dyDescent="0.3">
      <c r="A68" s="75">
        <v>53046</v>
      </c>
      <c r="B68" s="75">
        <v>9</v>
      </c>
      <c r="C68" s="70" t="s">
        <v>946</v>
      </c>
      <c r="D68" s="75">
        <v>443</v>
      </c>
      <c r="E68" s="75" t="s">
        <v>17</v>
      </c>
      <c r="F68" s="73" t="s">
        <v>947</v>
      </c>
      <c r="G68" s="74">
        <f t="shared" si="47"/>
        <v>77807.267904941618</v>
      </c>
      <c r="H68" s="74">
        <f t="shared" si="48"/>
        <v>81903.092433692655</v>
      </c>
      <c r="I68" s="74">
        <f t="shared" si="49"/>
        <v>86348.072463389777</v>
      </c>
      <c r="J68" s="74">
        <f t="shared" si="50"/>
        <v>90751.272141323483</v>
      </c>
      <c r="K68" s="74">
        <f t="shared" si="51"/>
        <v>95527.496929875837</v>
      </c>
      <c r="L68" s="74">
        <f>Y68</f>
        <v>100711.36790369917</v>
      </c>
      <c r="M68" s="74">
        <f>Z68</f>
        <v>105895.23887752238</v>
      </c>
      <c r="N68" s="72"/>
      <c r="P68" s="187" t="s">
        <v>948</v>
      </c>
      <c r="R68" s="188" t="str">
        <f t="shared" si="42"/>
        <v>HR Communications Coordinator</v>
      </c>
      <c r="S68" s="189" t="str">
        <f t="shared" si="43"/>
        <v>138</v>
      </c>
      <c r="T68" s="381">
        <v>77807.267904941618</v>
      </c>
      <c r="U68" s="381">
        <v>81903.092433692655</v>
      </c>
      <c r="V68" s="381">
        <v>86348.072463389777</v>
      </c>
      <c r="W68" s="381">
        <v>90751.272141323483</v>
      </c>
      <c r="X68" s="381">
        <v>95527.496929875837</v>
      </c>
      <c r="Y68" s="186">
        <v>100711.36790369917</v>
      </c>
      <c r="Z68" s="186">
        <v>105895.23887752238</v>
      </c>
      <c r="AA68" s="186"/>
      <c r="AB68" s="282"/>
      <c r="AC68" s="130" t="str">
        <f t="shared" si="45"/>
        <v>HR Communications Coordinator</v>
      </c>
      <c r="AD68" s="284" t="str">
        <f t="shared" si="46"/>
        <v>138</v>
      </c>
      <c r="AE68" s="282">
        <f t="shared" si="52"/>
        <v>37.407999999999994</v>
      </c>
      <c r="AF68" s="282">
        <f t="shared" si="53"/>
        <v>39.376999999999995</v>
      </c>
      <c r="AG68" s="282">
        <f t="shared" si="54"/>
        <v>41.513999999999996</v>
      </c>
      <c r="AH68" s="282">
        <f t="shared" si="55"/>
        <v>43.631</v>
      </c>
      <c r="AI68" s="282">
        <f t="shared" si="56"/>
        <v>45.927</v>
      </c>
      <c r="AJ68" s="282">
        <f t="shared" ref="AJ68:AJ99" si="57">IF(Y68=0,"",IF($E68="E",ROUNDUP(Y68/2080,3),Y68))</f>
        <v>48.418999999999997</v>
      </c>
      <c r="AK68" s="282">
        <f t="shared" ref="AK68:AK99" si="58">IF(Z68=0,"",IF($E68="E",ROUNDUP(Z68/2080,3),Z68))</f>
        <v>50.911999999999999</v>
      </c>
    </row>
    <row r="69" spans="1:37" x14ac:dyDescent="0.3">
      <c r="A69" s="75" t="s">
        <v>510</v>
      </c>
      <c r="B69" s="75">
        <v>7</v>
      </c>
      <c r="C69" s="70" t="s">
        <v>629</v>
      </c>
      <c r="D69" s="75">
        <v>338</v>
      </c>
      <c r="E69" s="75" t="s">
        <v>21</v>
      </c>
      <c r="F69" s="73" t="s">
        <v>511</v>
      </c>
      <c r="G69" s="74">
        <f t="shared" si="47"/>
        <v>34.156080000000003</v>
      </c>
      <c r="H69" s="74">
        <f t="shared" si="48"/>
        <v>35.954279999999997</v>
      </c>
      <c r="I69" s="74">
        <f t="shared" si="49"/>
        <v>36.960840000000005</v>
      </c>
      <c r="J69" s="74">
        <f t="shared" si="50"/>
        <v>37.995480000000001</v>
      </c>
      <c r="K69" s="74">
        <f t="shared" si="51"/>
        <v>39.078719999999997</v>
      </c>
      <c r="L69" s="74"/>
      <c r="M69" s="74"/>
      <c r="N69" s="72"/>
      <c r="P69" s="187" t="str">
        <f t="shared" ref="P69:P100" si="59">A69</f>
        <v>52955C</v>
      </c>
      <c r="Q69" s="191" t="s">
        <v>600</v>
      </c>
      <c r="R69" s="188" t="str">
        <f t="shared" si="42"/>
        <v>HR Coordinator</v>
      </c>
      <c r="S69" s="189" t="s">
        <v>514</v>
      </c>
      <c r="T69" s="186">
        <v>34.156080000000003</v>
      </c>
      <c r="U69" s="186">
        <v>35.954279999999997</v>
      </c>
      <c r="V69" s="186">
        <v>36.960840000000005</v>
      </c>
      <c r="W69" s="186">
        <v>37.995480000000001</v>
      </c>
      <c r="X69" s="186">
        <v>39.078719999999997</v>
      </c>
      <c r="Y69" s="186" cm="1">
        <f t="array" aca="1" ref="Y69" ca="1">ROUND(IF($Q69="Y",VLOOKUP($P69, INDIRECT($Q$2),Y$6,0)*INDIRECT($P$1),VLOOKUP($P69, INDIRECT($Q$2),Y$6,0)),IF($E69="E",0,3))</f>
        <v>0</v>
      </c>
      <c r="Z69" s="186" cm="1">
        <f t="array" aca="1" ref="Z69" ca="1">ROUND(IF($Q69="Y",VLOOKUP($P69, INDIRECT($Q$2),Z$6,0)*INDIRECT($P$1),VLOOKUP($P69, INDIRECT($Q$2),Z$6,0)),IF($E69="E",0,3))</f>
        <v>0</v>
      </c>
      <c r="AA69" s="186"/>
      <c r="AB69" s="282" t="str">
        <f t="shared" ref="AB69:AB100" si="60">A69</f>
        <v>52955C</v>
      </c>
      <c r="AC69" s="130" t="str">
        <f t="shared" si="45"/>
        <v>HR Coordinator</v>
      </c>
      <c r="AD69" s="284" t="str">
        <f t="shared" si="46"/>
        <v>081</v>
      </c>
      <c r="AE69" s="282">
        <f t="shared" si="52"/>
        <v>34.156080000000003</v>
      </c>
      <c r="AF69" s="282">
        <f t="shared" si="53"/>
        <v>35.954279999999997</v>
      </c>
      <c r="AG69" s="282">
        <f t="shared" si="54"/>
        <v>36.960840000000005</v>
      </c>
      <c r="AH69" s="282">
        <f t="shared" si="55"/>
        <v>37.995480000000001</v>
      </c>
      <c r="AI69" s="282">
        <f t="shared" si="56"/>
        <v>39.078719999999997</v>
      </c>
      <c r="AJ69" s="282" t="str">
        <f t="shared" ca="1" si="57"/>
        <v/>
      </c>
      <c r="AK69" s="282" t="str">
        <f t="shared" ca="1" si="58"/>
        <v/>
      </c>
    </row>
    <row r="70" spans="1:37" x14ac:dyDescent="0.3">
      <c r="A70" s="75" t="s">
        <v>650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651</v>
      </c>
      <c r="G70" s="74">
        <f t="shared" si="47"/>
        <v>34.156080000000003</v>
      </c>
      <c r="H70" s="74">
        <f t="shared" si="48"/>
        <v>35.954279999999997</v>
      </c>
      <c r="I70" s="74">
        <f t="shared" si="49"/>
        <v>36.960840000000005</v>
      </c>
      <c r="J70" s="74">
        <f t="shared" si="50"/>
        <v>37.995480000000001</v>
      </c>
      <c r="K70" s="74">
        <f t="shared" si="51"/>
        <v>39.078719999999997</v>
      </c>
      <c r="L70" s="74">
        <f t="shared" ref="L70:M73" ca="1" si="61">Y70</f>
        <v>0</v>
      </c>
      <c r="M70" s="74">
        <f t="shared" ca="1" si="61"/>
        <v>0</v>
      </c>
      <c r="N70" s="72"/>
      <c r="P70" s="187" t="str">
        <f t="shared" si="59"/>
        <v>52989C</v>
      </c>
      <c r="Q70" s="191" t="s">
        <v>600</v>
      </c>
      <c r="R70" s="188" t="str">
        <f t="shared" si="42"/>
        <v>HR Investigations Specialist</v>
      </c>
      <c r="S70" s="189" t="str">
        <f>C70</f>
        <v>108</v>
      </c>
      <c r="T70" s="186">
        <v>34.156080000000003</v>
      </c>
      <c r="U70" s="186">
        <v>35.954279999999997</v>
      </c>
      <c r="V70" s="186">
        <v>36.960840000000005</v>
      </c>
      <c r="W70" s="186">
        <v>37.995480000000001</v>
      </c>
      <c r="X70" s="186">
        <v>39.078719999999997</v>
      </c>
      <c r="Y70" s="186" cm="1">
        <f t="array" aca="1" ref="Y70" ca="1">ROUND(IF($Q70="Y",VLOOKUP($P70, INDIRECT($Q$2),Y$6,0)*INDIRECT($P$1),VLOOKUP($P70, INDIRECT($Q$2),Y$6,0)),IF($E70="E",0,3))</f>
        <v>0</v>
      </c>
      <c r="Z70" s="186" cm="1">
        <f t="array" aca="1" ref="Z70" ca="1">ROUND(IF($Q70="Y",VLOOKUP($P70, INDIRECT($Q$2),Z$6,0)*INDIRECT($P$1),VLOOKUP($P70, INDIRECT($Q$2),Z$6,0)),IF($E70="E",0,3))</f>
        <v>0</v>
      </c>
      <c r="AA70" s="186"/>
      <c r="AB70" s="282" t="str">
        <f t="shared" si="60"/>
        <v>52989C</v>
      </c>
      <c r="AC70" s="130" t="str">
        <f t="shared" si="45"/>
        <v>HR Investigations Specialist</v>
      </c>
      <c r="AD70" s="284" t="str">
        <f t="shared" si="46"/>
        <v>108</v>
      </c>
      <c r="AE70" s="282">
        <f t="shared" si="52"/>
        <v>34.156080000000003</v>
      </c>
      <c r="AF70" s="282">
        <f t="shared" si="53"/>
        <v>35.954279999999997</v>
      </c>
      <c r="AG70" s="282">
        <f t="shared" si="54"/>
        <v>36.960840000000005</v>
      </c>
      <c r="AH70" s="282">
        <f t="shared" si="55"/>
        <v>37.995480000000001</v>
      </c>
      <c r="AI70" s="282">
        <f t="shared" si="56"/>
        <v>39.078719999999997</v>
      </c>
      <c r="AJ70" s="282" t="str">
        <f t="shared" ca="1" si="57"/>
        <v/>
      </c>
      <c r="AK70" s="282" t="str">
        <f t="shared" ca="1" si="58"/>
        <v/>
      </c>
    </row>
    <row r="71" spans="1:37" x14ac:dyDescent="0.3">
      <c r="A71" s="75" t="s">
        <v>901</v>
      </c>
      <c r="B71" s="75">
        <v>8</v>
      </c>
      <c r="C71" s="70" t="s">
        <v>902</v>
      </c>
      <c r="D71" s="75">
        <v>365</v>
      </c>
      <c r="E71" s="75" t="s">
        <v>17</v>
      </c>
      <c r="F71" s="73" t="s">
        <v>900</v>
      </c>
      <c r="G71" s="74">
        <f t="shared" si="47"/>
        <v>76470.48000000001</v>
      </c>
      <c r="H71" s="74">
        <f t="shared" si="48"/>
        <v>79532.28</v>
      </c>
      <c r="I71" s="74">
        <f t="shared" si="49"/>
        <v>82717.200000000012</v>
      </c>
      <c r="J71" s="74">
        <f t="shared" si="50"/>
        <v>86029.560000000012</v>
      </c>
      <c r="K71" s="74">
        <f t="shared" si="51"/>
        <v>89473.680000000008</v>
      </c>
      <c r="L71" s="74">
        <f t="shared" ca="1" si="61"/>
        <v>0</v>
      </c>
      <c r="M71" s="74">
        <f t="shared" ca="1" si="61"/>
        <v>0</v>
      </c>
      <c r="N71" s="72"/>
      <c r="P71" s="187" t="str">
        <f t="shared" si="59"/>
        <v>53036C</v>
      </c>
      <c r="R71" s="188" t="str">
        <f t="shared" si="42"/>
        <v>HR Investigator I</v>
      </c>
      <c r="S71" s="189" t="str">
        <f>C71</f>
        <v>124</v>
      </c>
      <c r="T71" s="186">
        <v>76470.48000000001</v>
      </c>
      <c r="U71" s="186">
        <v>79532.28</v>
      </c>
      <c r="V71" s="186">
        <v>82717.200000000012</v>
      </c>
      <c r="W71" s="186">
        <v>86029.560000000012</v>
      </c>
      <c r="X71" s="186">
        <v>89473.680000000008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60"/>
        <v>53036C</v>
      </c>
      <c r="AC71" s="130" t="str">
        <f t="shared" si="45"/>
        <v>HR Investigator I</v>
      </c>
      <c r="AD71" s="284" t="str">
        <f t="shared" si="46"/>
        <v>124</v>
      </c>
      <c r="AE71" s="282">
        <f t="shared" si="52"/>
        <v>36.765000000000001</v>
      </c>
      <c r="AF71" s="282">
        <f t="shared" si="53"/>
        <v>38.236999999999995</v>
      </c>
      <c r="AG71" s="282">
        <f t="shared" si="54"/>
        <v>39.768000000000001</v>
      </c>
      <c r="AH71" s="282">
        <f t="shared" si="55"/>
        <v>41.360999999999997</v>
      </c>
      <c r="AI71" s="282">
        <f t="shared" si="56"/>
        <v>43.016999999999996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567</v>
      </c>
      <c r="B72" s="75">
        <v>8</v>
      </c>
      <c r="C72" s="70" t="s">
        <v>931</v>
      </c>
      <c r="D72" s="75">
        <v>393</v>
      </c>
      <c r="E72" s="75" t="s">
        <v>17</v>
      </c>
      <c r="F72" s="73" t="s">
        <v>899</v>
      </c>
      <c r="G72" s="74">
        <f t="shared" si="47"/>
        <v>80893.08</v>
      </c>
      <c r="H72" s="74">
        <f t="shared" si="48"/>
        <v>84134.16</v>
      </c>
      <c r="I72" s="74">
        <f t="shared" si="49"/>
        <v>87500.52</v>
      </c>
      <c r="J72" s="74">
        <f t="shared" si="50"/>
        <v>91004.040000000008</v>
      </c>
      <c r="K72" s="74">
        <f t="shared" si="51"/>
        <v>94650.12000000001</v>
      </c>
      <c r="L72" s="74">
        <f t="shared" ca="1" si="61"/>
        <v>0</v>
      </c>
      <c r="M72" s="74">
        <f t="shared" ca="1" si="61"/>
        <v>0</v>
      </c>
      <c r="N72" s="72"/>
      <c r="P72" s="187" t="str">
        <f t="shared" si="59"/>
        <v>52954C</v>
      </c>
      <c r="Q72" s="191" t="s">
        <v>600</v>
      </c>
      <c r="R72" s="188" t="str">
        <f t="shared" si="42"/>
        <v>HR Investigator II</v>
      </c>
      <c r="S72" s="189" t="str">
        <f>C72</f>
        <v>132</v>
      </c>
      <c r="T72" s="325">
        <v>80893.08</v>
      </c>
      <c r="U72" s="325">
        <v>84134.16</v>
      </c>
      <c r="V72" s="325">
        <v>87500.52</v>
      </c>
      <c r="W72" s="325">
        <v>91004.040000000008</v>
      </c>
      <c r="X72" s="325">
        <v>94650.12000000001</v>
      </c>
      <c r="Y72" s="186" cm="1">
        <f t="array" aca="1" ref="Y72" ca="1">ROUND(IF($Q72="Y",VLOOKUP($P72, INDIRECT($Q$2),Y$6,0)*INDIRECT($P$1),VLOOKUP($P72, INDIRECT($Q$2),Y$6,0)),IF($E72="E",0,3))</f>
        <v>0</v>
      </c>
      <c r="Z72" s="186" cm="1">
        <f t="array" aca="1" ref="Z72" ca="1">ROUND(IF($Q72="Y",VLOOKUP($P72, INDIRECT($Q$2),Z$6,0)*INDIRECT($P$1),VLOOKUP($P72, INDIRECT($Q$2),Z$6,0)),IF($E72="E",0,3))</f>
        <v>0</v>
      </c>
      <c r="AA72" s="186"/>
      <c r="AB72" s="282" t="str">
        <f t="shared" si="60"/>
        <v>52954C</v>
      </c>
      <c r="AC72" s="130" t="str">
        <f t="shared" si="45"/>
        <v>HR Investigator II</v>
      </c>
      <c r="AD72" s="284" t="str">
        <f t="shared" si="46"/>
        <v>132</v>
      </c>
      <c r="AE72" s="282">
        <f t="shared" si="52"/>
        <v>38.890999999999998</v>
      </c>
      <c r="AF72" s="282">
        <f t="shared" si="53"/>
        <v>40.449999999999996</v>
      </c>
      <c r="AG72" s="282">
        <f t="shared" si="54"/>
        <v>42.067999999999998</v>
      </c>
      <c r="AH72" s="282">
        <f t="shared" si="55"/>
        <v>43.751999999999995</v>
      </c>
      <c r="AI72" s="282">
        <f t="shared" si="56"/>
        <v>45.504999999999995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921</v>
      </c>
      <c r="B73" s="75">
        <v>9</v>
      </c>
      <c r="C73" s="70" t="s">
        <v>922</v>
      </c>
      <c r="D73" s="75">
        <v>435</v>
      </c>
      <c r="E73" s="75" t="s">
        <v>17</v>
      </c>
      <c r="F73" s="73" t="s">
        <v>919</v>
      </c>
      <c r="G73" s="74">
        <f t="shared" si="47"/>
        <v>83688</v>
      </c>
      <c r="H73" s="74">
        <f t="shared" si="48"/>
        <v>87039</v>
      </c>
      <c r="I73" s="74">
        <f t="shared" si="49"/>
        <v>90524</v>
      </c>
      <c r="J73" s="74">
        <f t="shared" si="50"/>
        <v>94148</v>
      </c>
      <c r="K73" s="74">
        <f t="shared" si="51"/>
        <v>97918</v>
      </c>
      <c r="L73" s="74">
        <f t="shared" si="61"/>
        <v>0</v>
      </c>
      <c r="M73" s="74">
        <f t="shared" si="61"/>
        <v>0</v>
      </c>
      <c r="N73" s="72"/>
      <c r="P73" s="187" t="str">
        <f t="shared" si="59"/>
        <v>59454C</v>
      </c>
      <c r="Q73" s="191" t="s">
        <v>600</v>
      </c>
      <c r="R73" s="188" t="str">
        <f t="shared" si="42"/>
        <v>HR Investigator III</v>
      </c>
      <c r="S73" s="189" t="s">
        <v>922</v>
      </c>
      <c r="T73" s="338">
        <v>83688</v>
      </c>
      <c r="U73" s="338">
        <v>87039</v>
      </c>
      <c r="V73" s="338">
        <v>90524</v>
      </c>
      <c r="W73" s="338">
        <v>94148</v>
      </c>
      <c r="X73" s="338">
        <v>97918</v>
      </c>
      <c r="AA73" s="186"/>
      <c r="AB73" s="282" t="str">
        <f t="shared" si="60"/>
        <v>59454C</v>
      </c>
      <c r="AC73" s="130" t="str">
        <f t="shared" si="45"/>
        <v>HR Investigator III</v>
      </c>
      <c r="AD73" s="284" t="str">
        <f t="shared" si="46"/>
        <v>120</v>
      </c>
      <c r="AE73" s="282">
        <f t="shared" si="52"/>
        <v>40.234999999999999</v>
      </c>
      <c r="AF73" s="282">
        <f t="shared" si="53"/>
        <v>41.845999999999997</v>
      </c>
      <c r="AG73" s="282">
        <f t="shared" si="54"/>
        <v>43.521999999999998</v>
      </c>
      <c r="AH73" s="282">
        <f t="shared" si="55"/>
        <v>45.263999999999996</v>
      </c>
      <c r="AI73" s="282">
        <f t="shared" si="56"/>
        <v>47.076000000000001</v>
      </c>
      <c r="AJ73" s="282" t="str">
        <f t="shared" si="57"/>
        <v/>
      </c>
      <c r="AK73" s="282" t="str">
        <f t="shared" si="58"/>
        <v/>
      </c>
    </row>
    <row r="74" spans="1:37" x14ac:dyDescent="0.3">
      <c r="A74" s="75" t="s">
        <v>878</v>
      </c>
      <c r="B74" s="75">
        <v>8</v>
      </c>
      <c r="C74" s="70" t="s">
        <v>805</v>
      </c>
      <c r="D74" s="75">
        <v>400</v>
      </c>
      <c r="E74" s="75" t="s">
        <v>17</v>
      </c>
      <c r="F74" s="73" t="s">
        <v>863</v>
      </c>
      <c r="G74" s="74">
        <f t="shared" si="47"/>
        <v>82814.400000000009</v>
      </c>
      <c r="H74" s="74">
        <f t="shared" si="48"/>
        <v>86130</v>
      </c>
      <c r="I74" s="74">
        <f t="shared" si="49"/>
        <v>89578.44</v>
      </c>
      <c r="J74" s="74">
        <f t="shared" si="50"/>
        <v>93166.200000000012</v>
      </c>
      <c r="K74" s="74">
        <f t="shared" si="51"/>
        <v>96896.52</v>
      </c>
      <c r="L74" s="74"/>
      <c r="M74" s="74"/>
      <c r="N74" s="72"/>
      <c r="P74" s="187" t="str">
        <f t="shared" si="59"/>
        <v>59434C</v>
      </c>
      <c r="Q74" s="191" t="s">
        <v>600</v>
      </c>
      <c r="R74" s="188" t="str">
        <f t="shared" si="42"/>
        <v>HR Labor Relations Associate</v>
      </c>
      <c r="S74" s="189" t="str">
        <f t="shared" ref="S74:S105" si="62">C74</f>
        <v>112</v>
      </c>
      <c r="T74" s="186">
        <v>82814.400000000009</v>
      </c>
      <c r="U74" s="186">
        <v>86130</v>
      </c>
      <c r="V74" s="186">
        <v>89578.44</v>
      </c>
      <c r="W74" s="186">
        <v>93166.200000000012</v>
      </c>
      <c r="X74" s="186">
        <v>96896.52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60"/>
        <v>59434C</v>
      </c>
      <c r="AC74" s="130" t="str">
        <f t="shared" si="45"/>
        <v>HR Labor Relations Associate</v>
      </c>
      <c r="AD74" s="284" t="str">
        <f t="shared" si="46"/>
        <v>112</v>
      </c>
      <c r="AE74" s="282">
        <f t="shared" si="52"/>
        <v>39.814999999999998</v>
      </c>
      <c r="AF74" s="282">
        <f t="shared" si="53"/>
        <v>41.408999999999999</v>
      </c>
      <c r="AG74" s="282">
        <f t="shared" si="54"/>
        <v>43.067</v>
      </c>
      <c r="AH74" s="282">
        <f t="shared" si="55"/>
        <v>44.791999999999994</v>
      </c>
      <c r="AI74" s="282">
        <f t="shared" si="56"/>
        <v>46.585000000000001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517</v>
      </c>
      <c r="B75" s="75">
        <v>7</v>
      </c>
      <c r="C75" s="70" t="s">
        <v>514</v>
      </c>
      <c r="D75" s="75">
        <v>338</v>
      </c>
      <c r="E75" s="75" t="s">
        <v>21</v>
      </c>
      <c r="F75" s="73" t="s">
        <v>518</v>
      </c>
      <c r="G75" s="74">
        <f t="shared" si="47"/>
        <v>34.156080000000003</v>
      </c>
      <c r="H75" s="74">
        <f t="shared" si="48"/>
        <v>35.954279999999997</v>
      </c>
      <c r="I75" s="74">
        <f t="shared" si="49"/>
        <v>36.960840000000005</v>
      </c>
      <c r="J75" s="74">
        <f t="shared" si="50"/>
        <v>37.995480000000001</v>
      </c>
      <c r="K75" s="74">
        <f t="shared" si="51"/>
        <v>39.078719999999997</v>
      </c>
      <c r="L75" s="74">
        <f t="shared" ref="L75:L86" ca="1" si="63">Y75</f>
        <v>0</v>
      </c>
      <c r="M75" s="74">
        <f t="shared" ref="M75:M86" ca="1" si="64">Z75</f>
        <v>0</v>
      </c>
      <c r="N75" s="72"/>
      <c r="P75" s="187" t="str">
        <f t="shared" si="59"/>
        <v>52961C</v>
      </c>
      <c r="Q75" s="191" t="s">
        <v>600</v>
      </c>
      <c r="R75" s="188" t="str">
        <f t="shared" si="42"/>
        <v>HR Labor Relations Specialist</v>
      </c>
      <c r="S75" s="189" t="str">
        <f t="shared" si="62"/>
        <v>108</v>
      </c>
      <c r="T75" s="186">
        <v>34.156080000000003</v>
      </c>
      <c r="U75" s="186">
        <v>35.954279999999997</v>
      </c>
      <c r="V75" s="186">
        <v>36.960840000000005</v>
      </c>
      <c r="W75" s="186">
        <v>37.995480000000001</v>
      </c>
      <c r="X75" s="186">
        <v>39.078719999999997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60"/>
        <v>52961C</v>
      </c>
      <c r="AC75" s="130" t="str">
        <f t="shared" si="45"/>
        <v>HR Labor Relations Specialist</v>
      </c>
      <c r="AD75" s="284" t="str">
        <f t="shared" si="46"/>
        <v>108</v>
      </c>
      <c r="AE75" s="282">
        <f t="shared" si="52"/>
        <v>34.156080000000003</v>
      </c>
      <c r="AF75" s="282">
        <f t="shared" si="53"/>
        <v>35.954279999999997</v>
      </c>
      <c r="AG75" s="282">
        <f t="shared" si="54"/>
        <v>36.960840000000005</v>
      </c>
      <c r="AH75" s="282">
        <f t="shared" si="55"/>
        <v>37.995480000000001</v>
      </c>
      <c r="AI75" s="282">
        <f t="shared" si="56"/>
        <v>39.078719999999997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100</v>
      </c>
      <c r="B76" s="75">
        <v>11</v>
      </c>
      <c r="C76" s="70" t="s">
        <v>944</v>
      </c>
      <c r="D76" s="75">
        <v>513</v>
      </c>
      <c r="E76" s="75" t="s">
        <v>17</v>
      </c>
      <c r="F76" s="73" t="s">
        <v>519</v>
      </c>
      <c r="G76" s="74">
        <f t="shared" si="47"/>
        <v>95349.96</v>
      </c>
      <c r="H76" s="74">
        <f t="shared" si="48"/>
        <v>100369.8</v>
      </c>
      <c r="I76" s="74">
        <f t="shared" si="49"/>
        <v>105649.92000000001</v>
      </c>
      <c r="J76" s="74">
        <f t="shared" si="50"/>
        <v>112835.16</v>
      </c>
      <c r="K76" s="74">
        <f t="shared" si="51"/>
        <v>115996.32</v>
      </c>
      <c r="L76" s="74">
        <f t="shared" si="63"/>
        <v>119244.96</v>
      </c>
      <c r="M76" s="74">
        <f t="shared" si="64"/>
        <v>122642.64000000001</v>
      </c>
      <c r="N76" s="72"/>
      <c r="P76" s="187" t="str">
        <f t="shared" si="59"/>
        <v>06063C</v>
      </c>
      <c r="Q76" s="191" t="s">
        <v>600</v>
      </c>
      <c r="R76" s="188" t="str">
        <f t="shared" si="42"/>
        <v>HR Leadership &amp; Change Manager</v>
      </c>
      <c r="S76" s="189" t="str">
        <f t="shared" si="62"/>
        <v>136</v>
      </c>
      <c r="T76" s="186">
        <v>95349.96</v>
      </c>
      <c r="U76" s="186">
        <v>100369.8</v>
      </c>
      <c r="V76" s="186">
        <v>105649.92000000001</v>
      </c>
      <c r="W76" s="186">
        <v>112835.16</v>
      </c>
      <c r="X76" s="186">
        <v>115996.32</v>
      </c>
      <c r="Y76" s="186">
        <v>119244.96</v>
      </c>
      <c r="Z76" s="186">
        <v>122642.64000000001</v>
      </c>
      <c r="AA76" s="186"/>
      <c r="AB76" s="282" t="str">
        <f t="shared" si="60"/>
        <v>06063C</v>
      </c>
      <c r="AC76" s="130" t="str">
        <f t="shared" si="45"/>
        <v>HR Leadership &amp; Change Manager</v>
      </c>
      <c r="AD76" s="284" t="str">
        <f t="shared" si="46"/>
        <v>136</v>
      </c>
      <c r="AE76" s="282">
        <f t="shared" si="52"/>
        <v>45.841999999999999</v>
      </c>
      <c r="AF76" s="282">
        <f t="shared" si="53"/>
        <v>48.254999999999995</v>
      </c>
      <c r="AG76" s="282">
        <f t="shared" si="54"/>
        <v>50.793999999999997</v>
      </c>
      <c r="AH76" s="282">
        <f t="shared" si="55"/>
        <v>54.247999999999998</v>
      </c>
      <c r="AI76" s="282">
        <f t="shared" si="56"/>
        <v>55.768000000000001</v>
      </c>
      <c r="AJ76" s="282">
        <f t="shared" si="57"/>
        <v>57.33</v>
      </c>
      <c r="AK76" s="282">
        <f t="shared" si="58"/>
        <v>58.963000000000001</v>
      </c>
    </row>
    <row r="77" spans="1:37" x14ac:dyDescent="0.3">
      <c r="A77" s="75" t="s">
        <v>520</v>
      </c>
      <c r="B77" s="75">
        <v>10</v>
      </c>
      <c r="C77" s="70" t="s">
        <v>930</v>
      </c>
      <c r="D77" s="75">
        <v>458</v>
      </c>
      <c r="E77" s="75" t="s">
        <v>17</v>
      </c>
      <c r="F77" s="73" t="s">
        <v>521</v>
      </c>
      <c r="G77" s="74">
        <f t="shared" si="47"/>
        <v>95945.040000000008</v>
      </c>
      <c r="H77" s="74">
        <f t="shared" si="48"/>
        <v>99787.680000000008</v>
      </c>
      <c r="I77" s="74">
        <f t="shared" si="49"/>
        <v>103784.76000000001</v>
      </c>
      <c r="J77" s="74">
        <f t="shared" si="50"/>
        <v>107937.36</v>
      </c>
      <c r="K77" s="74">
        <f t="shared" si="51"/>
        <v>112260.6</v>
      </c>
      <c r="L77" s="74">
        <f t="shared" ca="1" si="63"/>
        <v>0</v>
      </c>
      <c r="M77" s="74">
        <f t="shared" ca="1" si="64"/>
        <v>0</v>
      </c>
      <c r="N77" s="72"/>
      <c r="P77" s="187" t="str">
        <f t="shared" si="59"/>
        <v>52963C</v>
      </c>
      <c r="Q77" s="191" t="s">
        <v>600</v>
      </c>
      <c r="R77" s="188" t="str">
        <f t="shared" si="42"/>
        <v>HR Learning Technologies Specialist</v>
      </c>
      <c r="S77" s="189" t="str">
        <f t="shared" si="62"/>
        <v>131</v>
      </c>
      <c r="T77" s="381">
        <v>95945.040000000008</v>
      </c>
      <c r="U77" s="381">
        <v>99787.680000000008</v>
      </c>
      <c r="V77" s="381">
        <v>103784.76000000001</v>
      </c>
      <c r="W77" s="381">
        <v>107937.36</v>
      </c>
      <c r="X77" s="381">
        <v>112260.6</v>
      </c>
      <c r="Y77" s="186" cm="1">
        <f t="array" aca="1" ref="Y77" ca="1">ROUND(IF($Q77="Y",VLOOKUP($P77, INDIRECT($Q$2),Y$6,0)*INDIRECT($P$1),VLOOKUP($P77, INDIRECT($Q$2),Y$6,0)),IF($E77="E",0,3))</f>
        <v>0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60"/>
        <v>52963C</v>
      </c>
      <c r="AC77" s="130" t="str">
        <f t="shared" si="45"/>
        <v>HR Learning Technologies Specialist</v>
      </c>
      <c r="AD77" s="284" t="str">
        <f t="shared" si="46"/>
        <v>131</v>
      </c>
      <c r="AE77" s="282">
        <f t="shared" si="52"/>
        <v>46.128</v>
      </c>
      <c r="AF77" s="282">
        <f t="shared" si="53"/>
        <v>47.974999999999994</v>
      </c>
      <c r="AG77" s="282">
        <f t="shared" si="54"/>
        <v>49.896999999999998</v>
      </c>
      <c r="AH77" s="282">
        <f t="shared" si="55"/>
        <v>51.893000000000001</v>
      </c>
      <c r="AI77" s="282">
        <f t="shared" si="56"/>
        <v>53.971999999999994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699</v>
      </c>
      <c r="B78" s="75">
        <v>11</v>
      </c>
      <c r="C78" s="70" t="s">
        <v>945</v>
      </c>
      <c r="D78" s="75">
        <v>523</v>
      </c>
      <c r="E78" s="75" t="s">
        <v>17</v>
      </c>
      <c r="F78" s="73" t="s">
        <v>785</v>
      </c>
      <c r="G78" s="74">
        <f t="shared" si="47"/>
        <v>105440.40000000001</v>
      </c>
      <c r="H78" s="74">
        <f t="shared" si="48"/>
        <v>109656.72</v>
      </c>
      <c r="I78" s="74">
        <f t="shared" si="49"/>
        <v>114043.68000000001</v>
      </c>
      <c r="J78" s="74">
        <f t="shared" si="50"/>
        <v>118606.68000000001</v>
      </c>
      <c r="K78" s="74">
        <f t="shared" si="51"/>
        <v>123351.12000000001</v>
      </c>
      <c r="L78" s="74">
        <f t="shared" ca="1" si="63"/>
        <v>0</v>
      </c>
      <c r="M78" s="74">
        <f t="shared" ca="1" si="64"/>
        <v>0</v>
      </c>
      <c r="N78" s="72"/>
      <c r="P78" s="187" t="str">
        <f t="shared" si="59"/>
        <v>53004C</v>
      </c>
      <c r="Q78" s="191" t="s">
        <v>600</v>
      </c>
      <c r="R78" s="188" t="str">
        <f t="shared" si="42"/>
        <v>HR Project Mgr-Confidential-C</v>
      </c>
      <c r="S78" s="189" t="str">
        <f t="shared" si="62"/>
        <v>137</v>
      </c>
      <c r="T78" s="186">
        <v>105440.40000000001</v>
      </c>
      <c r="U78" s="186">
        <v>109656.72</v>
      </c>
      <c r="V78" s="186">
        <v>114043.68000000001</v>
      </c>
      <c r="W78" s="186">
        <v>118606.68000000001</v>
      </c>
      <c r="X78" s="186">
        <v>123351.12000000001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60"/>
        <v>53004C</v>
      </c>
      <c r="AC78" s="130" t="str">
        <f t="shared" si="45"/>
        <v>HR Project Mgr-Confidential-C</v>
      </c>
      <c r="AD78" s="284" t="str">
        <f t="shared" si="46"/>
        <v>137</v>
      </c>
      <c r="AE78" s="282">
        <f t="shared" si="52"/>
        <v>50.692999999999998</v>
      </c>
      <c r="AF78" s="282">
        <f t="shared" si="53"/>
        <v>52.72</v>
      </c>
      <c r="AG78" s="282">
        <f t="shared" si="54"/>
        <v>54.829000000000001</v>
      </c>
      <c r="AH78" s="282">
        <f t="shared" si="55"/>
        <v>57.022999999999996</v>
      </c>
      <c r="AI78" s="282">
        <f t="shared" si="56"/>
        <v>59.303999999999995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525</v>
      </c>
      <c r="B79" s="75">
        <v>8</v>
      </c>
      <c r="C79" s="70" t="s">
        <v>524</v>
      </c>
      <c r="D79" s="75">
        <v>395</v>
      </c>
      <c r="E79" s="75" t="s">
        <v>17</v>
      </c>
      <c r="F79" s="73" t="s">
        <v>526</v>
      </c>
      <c r="G79" s="74">
        <f t="shared" si="47"/>
        <v>80893.08</v>
      </c>
      <c r="H79" s="74">
        <f t="shared" si="48"/>
        <v>84133.08</v>
      </c>
      <c r="I79" s="74">
        <f t="shared" si="49"/>
        <v>87500.52</v>
      </c>
      <c r="J79" s="74">
        <f t="shared" si="50"/>
        <v>91004.040000000008</v>
      </c>
      <c r="K79" s="74">
        <f t="shared" si="51"/>
        <v>94649.040000000008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52959C</v>
      </c>
      <c r="Q79" s="186" t="s">
        <v>600</v>
      </c>
      <c r="R79" s="188" t="str">
        <f t="shared" si="42"/>
        <v>HR Recruiter</v>
      </c>
      <c r="S79" s="189" t="str">
        <f t="shared" si="62"/>
        <v>109</v>
      </c>
      <c r="T79" s="186">
        <v>80893.08</v>
      </c>
      <c r="U79" s="186">
        <v>84133.08</v>
      </c>
      <c r="V79" s="186">
        <v>87500.52</v>
      </c>
      <c r="W79" s="186">
        <v>91004.040000000008</v>
      </c>
      <c r="X79" s="186">
        <v>94649.040000000008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60"/>
        <v>52959C</v>
      </c>
      <c r="AC79" s="130" t="str">
        <f t="shared" si="45"/>
        <v>HR Recruiter</v>
      </c>
      <c r="AD79" s="284" t="str">
        <f t="shared" si="46"/>
        <v>109</v>
      </c>
      <c r="AE79" s="282">
        <f t="shared" si="52"/>
        <v>38.890999999999998</v>
      </c>
      <c r="AF79" s="282">
        <f t="shared" si="53"/>
        <v>40.448999999999998</v>
      </c>
      <c r="AG79" s="282">
        <f t="shared" si="54"/>
        <v>42.067999999999998</v>
      </c>
      <c r="AH79" s="282">
        <f t="shared" si="55"/>
        <v>43.751999999999995</v>
      </c>
      <c r="AI79" s="282">
        <f t="shared" si="56"/>
        <v>45.504999999999995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90</v>
      </c>
      <c r="B80" s="75">
        <v>8</v>
      </c>
      <c r="C80" s="70" t="s">
        <v>88</v>
      </c>
      <c r="D80" s="75">
        <v>400</v>
      </c>
      <c r="E80" s="75" t="s">
        <v>17</v>
      </c>
      <c r="F80" s="73" t="s">
        <v>527</v>
      </c>
      <c r="G80" s="74">
        <f t="shared" si="47"/>
        <v>70063.92</v>
      </c>
      <c r="H80" s="74">
        <f t="shared" si="48"/>
        <v>73910.880000000005</v>
      </c>
      <c r="I80" s="74">
        <f t="shared" si="49"/>
        <v>77752.44</v>
      </c>
      <c r="J80" s="74">
        <f t="shared" si="50"/>
        <v>81865.08</v>
      </c>
      <c r="K80" s="74">
        <f t="shared" si="51"/>
        <v>86190.48000000001</v>
      </c>
      <c r="L80" s="74">
        <f t="shared" si="63"/>
        <v>91544.040000000008</v>
      </c>
      <c r="M80" s="74">
        <f t="shared" si="64"/>
        <v>96896.52</v>
      </c>
      <c r="N80" s="72"/>
      <c r="P80" s="187" t="str">
        <f t="shared" si="59"/>
        <v>05418C</v>
      </c>
      <c r="Q80" s="191" t="s">
        <v>600</v>
      </c>
      <c r="R80" s="188" t="str">
        <f t="shared" si="42"/>
        <v>HR Representative</v>
      </c>
      <c r="S80" s="189" t="str">
        <f t="shared" si="62"/>
        <v>60M</v>
      </c>
      <c r="T80" s="186">
        <v>70063.92</v>
      </c>
      <c r="U80" s="186">
        <v>73910.880000000005</v>
      </c>
      <c r="V80" s="186">
        <v>77752.44</v>
      </c>
      <c r="W80" s="186">
        <v>81865.08</v>
      </c>
      <c r="X80" s="186">
        <v>86190.48000000001</v>
      </c>
      <c r="Y80" s="186">
        <v>91544.040000000008</v>
      </c>
      <c r="Z80" s="186">
        <v>96896.52</v>
      </c>
      <c r="AA80" s="186"/>
      <c r="AB80" s="282" t="str">
        <f t="shared" si="60"/>
        <v>05418C</v>
      </c>
      <c r="AC80" s="130" t="str">
        <f t="shared" si="45"/>
        <v>HR Representative</v>
      </c>
      <c r="AD80" s="284" t="str">
        <f t="shared" si="46"/>
        <v>60M</v>
      </c>
      <c r="AE80" s="282">
        <f t="shared" si="52"/>
        <v>33.684999999999995</v>
      </c>
      <c r="AF80" s="282">
        <f t="shared" si="53"/>
        <v>35.534999999999997</v>
      </c>
      <c r="AG80" s="282">
        <f t="shared" si="54"/>
        <v>37.381</v>
      </c>
      <c r="AH80" s="282">
        <f t="shared" si="55"/>
        <v>39.358999999999995</v>
      </c>
      <c r="AI80" s="282">
        <f t="shared" si="56"/>
        <v>41.437999999999995</v>
      </c>
      <c r="AJ80" s="282">
        <f t="shared" si="57"/>
        <v>44.012</v>
      </c>
      <c r="AK80" s="282">
        <f t="shared" si="58"/>
        <v>46.585000000000001</v>
      </c>
    </row>
    <row r="81" spans="1:37" x14ac:dyDescent="0.3">
      <c r="A81" s="75" t="s">
        <v>96</v>
      </c>
      <c r="B81" s="75">
        <v>6</v>
      </c>
      <c r="C81" s="70" t="s">
        <v>95</v>
      </c>
      <c r="D81" s="75">
        <v>308</v>
      </c>
      <c r="E81" s="75" t="s">
        <v>21</v>
      </c>
      <c r="F81" s="73" t="s">
        <v>554</v>
      </c>
      <c r="G81" s="74">
        <f t="shared" si="47"/>
        <v>29.552040000000002</v>
      </c>
      <c r="H81" s="74">
        <f t="shared" si="48"/>
        <v>31.029480000000003</v>
      </c>
      <c r="I81" s="74">
        <f t="shared" si="49"/>
        <v>32.581440000000001</v>
      </c>
      <c r="J81" s="74">
        <f t="shared" si="50"/>
        <v>34.210079999999998</v>
      </c>
      <c r="K81" s="74">
        <f t="shared" si="51"/>
        <v>35.9208</v>
      </c>
      <c r="L81" s="74">
        <f t="shared" si="63"/>
        <v>37.716840000000005</v>
      </c>
      <c r="M81" s="74">
        <f t="shared" ca="1" si="64"/>
        <v>0</v>
      </c>
      <c r="N81" s="72"/>
      <c r="P81" s="187" t="str">
        <f t="shared" si="59"/>
        <v>05426C</v>
      </c>
      <c r="Q81" s="191" t="s">
        <v>600</v>
      </c>
      <c r="R81" s="188" t="str">
        <f t="shared" si="42"/>
        <v>HR Sr Associate</v>
      </c>
      <c r="S81" s="189" t="str">
        <f t="shared" si="62"/>
        <v>04</v>
      </c>
      <c r="T81" s="186">
        <v>29.552040000000002</v>
      </c>
      <c r="U81" s="186">
        <v>31.029480000000003</v>
      </c>
      <c r="V81" s="186">
        <v>32.581440000000001</v>
      </c>
      <c r="W81" s="186">
        <v>34.210079999999998</v>
      </c>
      <c r="X81" s="186">
        <v>35.9208</v>
      </c>
      <c r="Y81" s="186">
        <v>37.716840000000005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60"/>
        <v>05426C</v>
      </c>
      <c r="AC81" s="130" t="str">
        <f t="shared" si="45"/>
        <v>HR Sr Associate</v>
      </c>
      <c r="AD81" s="284" t="str">
        <f t="shared" si="46"/>
        <v>04</v>
      </c>
      <c r="AE81" s="282">
        <f t="shared" si="52"/>
        <v>29.552040000000002</v>
      </c>
      <c r="AF81" s="282">
        <f t="shared" si="53"/>
        <v>31.029480000000003</v>
      </c>
      <c r="AG81" s="282">
        <f t="shared" si="54"/>
        <v>32.581440000000001</v>
      </c>
      <c r="AH81" s="282">
        <f t="shared" si="55"/>
        <v>34.210079999999998</v>
      </c>
      <c r="AI81" s="282">
        <f t="shared" si="56"/>
        <v>35.9208</v>
      </c>
      <c r="AJ81" s="282">
        <f t="shared" si="57"/>
        <v>37.716840000000005</v>
      </c>
      <c r="AK81" s="282" t="str">
        <f t="shared" ca="1" si="58"/>
        <v/>
      </c>
    </row>
    <row r="82" spans="1:37" x14ac:dyDescent="0.3">
      <c r="A82" s="75" t="s">
        <v>528</v>
      </c>
      <c r="B82" s="75">
        <v>10</v>
      </c>
      <c r="C82" s="70" t="s">
        <v>930</v>
      </c>
      <c r="D82" s="75">
        <v>458</v>
      </c>
      <c r="E82" s="75" t="s">
        <v>17</v>
      </c>
      <c r="F82" s="73" t="s">
        <v>529</v>
      </c>
      <c r="G82" s="74">
        <f t="shared" si="47"/>
        <v>95945.040000000008</v>
      </c>
      <c r="H82" s="74">
        <f t="shared" si="48"/>
        <v>99787.680000000008</v>
      </c>
      <c r="I82" s="74">
        <f t="shared" si="49"/>
        <v>103784.76000000001</v>
      </c>
      <c r="J82" s="74">
        <f t="shared" si="50"/>
        <v>107937.36</v>
      </c>
      <c r="K82" s="74">
        <f t="shared" si="51"/>
        <v>112260.6</v>
      </c>
      <c r="L82" s="74">
        <f t="shared" ca="1" si="63"/>
        <v>0</v>
      </c>
      <c r="M82" s="74">
        <f t="shared" ca="1" si="64"/>
        <v>0</v>
      </c>
      <c r="N82" s="72"/>
      <c r="P82" s="187" t="str">
        <f t="shared" si="59"/>
        <v>52968C</v>
      </c>
      <c r="Q82" s="191" t="s">
        <v>600</v>
      </c>
      <c r="R82" s="188" t="str">
        <f t="shared" si="42"/>
        <v>HR Sr Health &amp; Wellness Representative</v>
      </c>
      <c r="S82" s="189" t="str">
        <f t="shared" si="62"/>
        <v>131</v>
      </c>
      <c r="T82" s="186">
        <v>95945.040000000008</v>
      </c>
      <c r="U82" s="186">
        <v>99787.680000000008</v>
      </c>
      <c r="V82" s="186">
        <v>103784.76000000001</v>
      </c>
      <c r="W82" s="186">
        <v>107937.36</v>
      </c>
      <c r="X82" s="186">
        <v>112260.6</v>
      </c>
      <c r="Y82" s="186" cm="1">
        <f t="array" aca="1" ref="Y82" ca="1">ROUND(IF($Q82="Y",VLOOKUP($P82, INDIRECT($Q$2),Y$6,0)*INDIRECT($P$1),VLOOKUP($P82, INDIRECT($Q$2),Y$6,0)),IF($E82="E",0,3))</f>
        <v>0</v>
      </c>
      <c r="Z82" s="186" cm="1">
        <f t="array" aca="1" ref="Z82" ca="1">ROUND(IF($Q82="Y",VLOOKUP($P82, INDIRECT($Q$2),Z$6,0)*INDIRECT($P$1),VLOOKUP($P82, INDIRECT($Q$2),Z$6,0)),IF($E82="E",0,3))</f>
        <v>0</v>
      </c>
      <c r="AA82" s="186"/>
      <c r="AB82" s="282" t="str">
        <f t="shared" si="60"/>
        <v>52968C</v>
      </c>
      <c r="AC82" s="130" t="str">
        <f t="shared" si="45"/>
        <v>HR Sr Health &amp; Wellness Representative</v>
      </c>
      <c r="AD82" s="284" t="str">
        <f t="shared" si="46"/>
        <v>131</v>
      </c>
      <c r="AE82" s="282">
        <f t="shared" si="52"/>
        <v>46.128</v>
      </c>
      <c r="AF82" s="282">
        <f t="shared" si="53"/>
        <v>47.974999999999994</v>
      </c>
      <c r="AG82" s="282">
        <f t="shared" si="54"/>
        <v>49.896999999999998</v>
      </c>
      <c r="AH82" s="282">
        <f t="shared" si="55"/>
        <v>51.893000000000001</v>
      </c>
      <c r="AI82" s="282">
        <f t="shared" si="56"/>
        <v>53.971999999999994</v>
      </c>
      <c r="AJ82" s="282" t="str">
        <f t="shared" ca="1" si="57"/>
        <v/>
      </c>
      <c r="AK82" s="282" t="str">
        <f t="shared" ca="1" si="58"/>
        <v/>
      </c>
    </row>
    <row r="83" spans="1:37" x14ac:dyDescent="0.3">
      <c r="A83" s="75" t="s">
        <v>532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533</v>
      </c>
      <c r="G83" s="74">
        <f t="shared" si="47"/>
        <v>95945.040000000008</v>
      </c>
      <c r="H83" s="74">
        <f t="shared" si="48"/>
        <v>99787.680000000008</v>
      </c>
      <c r="I83" s="74">
        <f t="shared" si="49"/>
        <v>103784.76000000001</v>
      </c>
      <c r="J83" s="74">
        <f t="shared" si="50"/>
        <v>107937.36</v>
      </c>
      <c r="K83" s="74">
        <f t="shared" si="51"/>
        <v>112260.6</v>
      </c>
      <c r="L83" s="74">
        <f t="shared" ca="1" si="63"/>
        <v>0</v>
      </c>
      <c r="M83" s="74">
        <f t="shared" ca="1" si="64"/>
        <v>0</v>
      </c>
      <c r="N83" s="72"/>
      <c r="P83" s="187" t="str">
        <f t="shared" si="59"/>
        <v>52962C</v>
      </c>
      <c r="Q83" s="191" t="s">
        <v>600</v>
      </c>
      <c r="R83" s="188" t="str">
        <f t="shared" ref="R83:R114" si="65">F83</f>
        <v>HR Sr Learning Specialist</v>
      </c>
      <c r="S83" s="189" t="str">
        <f t="shared" si="62"/>
        <v>131</v>
      </c>
      <c r="T83" s="186">
        <v>95945.040000000008</v>
      </c>
      <c r="U83" s="186">
        <v>99787.680000000008</v>
      </c>
      <c r="V83" s="186">
        <v>103784.76000000001</v>
      </c>
      <c r="W83" s="186">
        <v>107937.36</v>
      </c>
      <c r="X83" s="186">
        <v>112260.6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si="60"/>
        <v>52962C</v>
      </c>
      <c r="AC83" s="130" t="str">
        <f t="shared" ref="AC83:AC114" si="66">F83</f>
        <v>HR Sr Learning Specialist</v>
      </c>
      <c r="AD83" s="284" t="str">
        <f t="shared" ref="AD83:AD114" si="67">C83</f>
        <v>131</v>
      </c>
      <c r="AE83" s="282">
        <f t="shared" si="52"/>
        <v>46.128</v>
      </c>
      <c r="AF83" s="282">
        <f t="shared" si="53"/>
        <v>47.974999999999994</v>
      </c>
      <c r="AG83" s="282">
        <f t="shared" si="54"/>
        <v>49.896999999999998</v>
      </c>
      <c r="AH83" s="282">
        <f t="shared" si="55"/>
        <v>51.893000000000001</v>
      </c>
      <c r="AI83" s="282">
        <f t="shared" si="56"/>
        <v>53.971999999999994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951</v>
      </c>
      <c r="B84" s="75">
        <v>12</v>
      </c>
      <c r="C84" s="70" t="s">
        <v>952</v>
      </c>
      <c r="D84" s="75">
        <v>575</v>
      </c>
      <c r="E84" s="75" t="s">
        <v>17</v>
      </c>
      <c r="F84" s="73" t="s">
        <v>953</v>
      </c>
      <c r="G84" s="74">
        <f t="shared" si="47"/>
        <v>117602.28000000001</v>
      </c>
      <c r="H84" s="74">
        <f t="shared" si="48"/>
        <v>122305.68000000001</v>
      </c>
      <c r="I84" s="74">
        <f t="shared" si="49"/>
        <v>127197.00000000001</v>
      </c>
      <c r="J84" s="74">
        <f t="shared" si="50"/>
        <v>132284.88</v>
      </c>
      <c r="K84" s="74">
        <f t="shared" si="51"/>
        <v>137575.80000000002</v>
      </c>
      <c r="L84" s="74">
        <f t="shared" si="63"/>
        <v>0</v>
      </c>
      <c r="M84" s="74">
        <f t="shared" si="64"/>
        <v>0</v>
      </c>
      <c r="N84" s="72"/>
      <c r="P84" s="187" t="str">
        <f t="shared" si="59"/>
        <v>53048C</v>
      </c>
      <c r="Q84" s="191" t="s">
        <v>600</v>
      </c>
      <c r="R84" s="188" t="str">
        <f t="shared" si="65"/>
        <v>HR Sr Project Manager</v>
      </c>
      <c r="S84" s="189" t="str">
        <f t="shared" si="62"/>
        <v>139</v>
      </c>
      <c r="T84" s="186">
        <v>117602.28000000001</v>
      </c>
      <c r="U84" s="186">
        <v>122305.68000000001</v>
      </c>
      <c r="V84" s="186">
        <v>127197.00000000001</v>
      </c>
      <c r="W84" s="186">
        <v>132284.88</v>
      </c>
      <c r="X84" s="186">
        <v>137575.80000000002</v>
      </c>
      <c r="AA84" s="186"/>
      <c r="AB84" s="282" t="str">
        <f t="shared" si="60"/>
        <v>53048C</v>
      </c>
      <c r="AC84" s="130" t="str">
        <f t="shared" si="66"/>
        <v>HR Sr Project Manager</v>
      </c>
      <c r="AD84" s="284" t="str">
        <f t="shared" si="67"/>
        <v>139</v>
      </c>
      <c r="AE84" s="282">
        <f t="shared" si="52"/>
        <v>56.54</v>
      </c>
      <c r="AF84" s="282">
        <f t="shared" si="53"/>
        <v>58.800999999999995</v>
      </c>
      <c r="AG84" s="282">
        <f t="shared" si="54"/>
        <v>61.152999999999999</v>
      </c>
      <c r="AH84" s="282">
        <f t="shared" si="55"/>
        <v>63.598999999999997</v>
      </c>
      <c r="AI84" s="282">
        <f t="shared" si="56"/>
        <v>66.143000000000001</v>
      </c>
      <c r="AJ84" s="282" t="str">
        <f t="shared" si="57"/>
        <v/>
      </c>
      <c r="AK84" s="282" t="str">
        <f t="shared" si="58"/>
        <v/>
      </c>
    </row>
    <row r="85" spans="1:37" x14ac:dyDescent="0.3">
      <c r="A85" s="75" t="s">
        <v>534</v>
      </c>
      <c r="B85" s="75">
        <v>7</v>
      </c>
      <c r="C85" s="70" t="s">
        <v>578</v>
      </c>
      <c r="D85" s="75">
        <v>323</v>
      </c>
      <c r="E85" s="75" t="s">
        <v>21</v>
      </c>
      <c r="F85" s="73" t="s">
        <v>535</v>
      </c>
      <c r="G85" s="74">
        <f t="shared" si="47"/>
        <v>33.666840000000001</v>
      </c>
      <c r="H85" s="74">
        <f t="shared" si="48"/>
        <v>35.01576</v>
      </c>
      <c r="I85" s="74">
        <f t="shared" si="49"/>
        <v>36.416520000000006</v>
      </c>
      <c r="J85" s="74">
        <f t="shared" si="50"/>
        <v>37.875600000000006</v>
      </c>
      <c r="K85" s="74">
        <f t="shared" si="51"/>
        <v>39.390840000000004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52958C</v>
      </c>
      <c r="Q85" s="191" t="s">
        <v>600</v>
      </c>
      <c r="R85" s="188" t="str">
        <f t="shared" si="65"/>
        <v>HR Staffing Specialist</v>
      </c>
      <c r="S85" s="189" t="str">
        <f t="shared" si="62"/>
        <v>059</v>
      </c>
      <c r="T85" s="186">
        <v>33.666840000000001</v>
      </c>
      <c r="U85" s="186">
        <v>35.01576</v>
      </c>
      <c r="V85" s="186">
        <v>36.416520000000006</v>
      </c>
      <c r="W85" s="186">
        <v>37.875600000000006</v>
      </c>
      <c r="X85" s="186">
        <v>39.390840000000004</v>
      </c>
      <c r="Y85" s="186" cm="1">
        <f t="array" aca="1" ref="Y85" ca="1">ROUND(IF($Q85="Y",VLOOKUP($P85, INDIRECT($Q$2),Y$6,0)*INDIRECT($P$1),VLOOKUP($P85, INDIRECT($Q$2),Y$6,0)),IF($E85="E",0,3))</f>
        <v>0</v>
      </c>
      <c r="Z85" s="186" cm="1">
        <f t="array" aca="1" ref="Z85" ca="1">ROUND(IF($Q85="Y",VLOOKUP($P85, INDIRECT($Q$2),Z$6,0)*INDIRECT($P$1),VLOOKUP($P85, INDIRECT($Q$2),Z$6,0)),IF($E85="E",0,3))</f>
        <v>0</v>
      </c>
      <c r="AA85" s="186"/>
      <c r="AB85" s="282" t="str">
        <f t="shared" si="60"/>
        <v>52958C</v>
      </c>
      <c r="AC85" s="130" t="str">
        <f t="shared" si="66"/>
        <v>HR Staffing Specialist</v>
      </c>
      <c r="AD85" s="284" t="str">
        <f t="shared" si="67"/>
        <v>059</v>
      </c>
      <c r="AE85" s="282">
        <f t="shared" si="52"/>
        <v>33.666840000000001</v>
      </c>
      <c r="AF85" s="282">
        <f t="shared" si="53"/>
        <v>35.01576</v>
      </c>
      <c r="AG85" s="282">
        <f t="shared" si="54"/>
        <v>36.416520000000006</v>
      </c>
      <c r="AH85" s="282">
        <f t="shared" si="55"/>
        <v>37.875600000000006</v>
      </c>
      <c r="AI85" s="282">
        <f t="shared" si="56"/>
        <v>39.390840000000004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536</v>
      </c>
      <c r="B86" s="75">
        <v>6</v>
      </c>
      <c r="C86" s="70" t="s">
        <v>579</v>
      </c>
      <c r="D86" s="75">
        <v>308</v>
      </c>
      <c r="E86" s="75" t="s">
        <v>21</v>
      </c>
      <c r="F86" s="73" t="s">
        <v>537</v>
      </c>
      <c r="G86" s="74">
        <f t="shared" si="47"/>
        <v>32.236920000000005</v>
      </c>
      <c r="H86" s="74">
        <f t="shared" si="48"/>
        <v>33.526440000000001</v>
      </c>
      <c r="I86" s="74">
        <f t="shared" si="49"/>
        <v>34.869959999999999</v>
      </c>
      <c r="J86" s="74">
        <f t="shared" si="50"/>
        <v>36.266399999999997</v>
      </c>
      <c r="K86" s="74">
        <f t="shared" si="51"/>
        <v>37.717919999999999</v>
      </c>
      <c r="L86" s="74">
        <f t="shared" ca="1" si="63"/>
        <v>0</v>
      </c>
      <c r="M86" s="74">
        <f t="shared" ca="1" si="64"/>
        <v>0</v>
      </c>
      <c r="N86" s="72"/>
      <c r="P86" s="187" t="str">
        <f t="shared" si="59"/>
        <v>52970C</v>
      </c>
      <c r="Q86" s="191" t="s">
        <v>600</v>
      </c>
      <c r="R86" s="188" t="str">
        <f t="shared" si="65"/>
        <v>HR Training Coordinator</v>
      </c>
      <c r="S86" s="189" t="str">
        <f t="shared" si="62"/>
        <v>040</v>
      </c>
      <c r="T86" s="186">
        <v>32.236920000000005</v>
      </c>
      <c r="U86" s="186">
        <v>33.526440000000001</v>
      </c>
      <c r="V86" s="186">
        <v>34.869959999999999</v>
      </c>
      <c r="W86" s="186">
        <v>36.266399999999997</v>
      </c>
      <c r="X86" s="186">
        <v>37.717919999999999</v>
      </c>
      <c r="Y86" s="186" cm="1">
        <f t="array" aca="1" ref="Y86" ca="1">ROUND(IF($Q86="Y",VLOOKUP($P86, INDIRECT($Q$2),Y$6,0)*INDIRECT($P$1),VLOOKUP($P86, INDIRECT($Q$2),Y$6,0)),IF($E86="E",0,3))</f>
        <v>0</v>
      </c>
      <c r="Z86" s="186" cm="1">
        <f t="array" aca="1" ref="Z86" ca="1">ROUND(IF($Q86="Y",VLOOKUP($P86, INDIRECT($Q$2),Z$6,0)*INDIRECT($P$1),VLOOKUP($P86, INDIRECT($Q$2),Z$6,0)),IF($E86="E",0,3))</f>
        <v>0</v>
      </c>
      <c r="AA86" s="186"/>
      <c r="AB86" s="282" t="str">
        <f t="shared" si="60"/>
        <v>52970C</v>
      </c>
      <c r="AC86" s="130" t="str">
        <f t="shared" si="66"/>
        <v>HR Training Coordinator</v>
      </c>
      <c r="AD86" s="284" t="str">
        <f t="shared" si="67"/>
        <v>040</v>
      </c>
      <c r="AE86" s="282">
        <f t="shared" si="52"/>
        <v>32.236920000000005</v>
      </c>
      <c r="AF86" s="282">
        <f t="shared" si="53"/>
        <v>33.526440000000001</v>
      </c>
      <c r="AG86" s="282">
        <f t="shared" si="54"/>
        <v>34.869959999999999</v>
      </c>
      <c r="AH86" s="282">
        <f t="shared" si="55"/>
        <v>36.266399999999997</v>
      </c>
      <c r="AI86" s="282">
        <f t="shared" si="56"/>
        <v>37.717919999999999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839</v>
      </c>
      <c r="B87" s="75">
        <v>8</v>
      </c>
      <c r="C87" s="70" t="s">
        <v>805</v>
      </c>
      <c r="D87" s="75">
        <v>400</v>
      </c>
      <c r="E87" s="75" t="s">
        <v>17</v>
      </c>
      <c r="F87" s="73" t="s">
        <v>840</v>
      </c>
      <c r="G87" s="74">
        <f t="shared" si="47"/>
        <v>82814.400000000009</v>
      </c>
      <c r="H87" s="74">
        <f t="shared" si="48"/>
        <v>86130</v>
      </c>
      <c r="I87" s="74">
        <f t="shared" si="49"/>
        <v>89578.44</v>
      </c>
      <c r="J87" s="74">
        <f t="shared" si="50"/>
        <v>93166.200000000012</v>
      </c>
      <c r="K87" s="74">
        <f t="shared" si="51"/>
        <v>96896.52</v>
      </c>
      <c r="L87" s="74"/>
      <c r="M87" s="74"/>
      <c r="N87" s="72"/>
      <c r="P87" s="187" t="str">
        <f t="shared" si="59"/>
        <v>59420C</v>
      </c>
      <c r="Q87" s="191" t="s">
        <v>600</v>
      </c>
      <c r="R87" s="188" t="str">
        <f t="shared" si="65"/>
        <v>HR Wellness Specialist</v>
      </c>
      <c r="S87" s="189" t="str">
        <f t="shared" si="62"/>
        <v>112</v>
      </c>
      <c r="T87" s="186">
        <v>82814.400000000009</v>
      </c>
      <c r="U87" s="186">
        <v>86130</v>
      </c>
      <c r="V87" s="186">
        <v>89578.44</v>
      </c>
      <c r="W87" s="186">
        <v>93166.200000000012</v>
      </c>
      <c r="X87" s="186">
        <v>96896.52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60"/>
        <v>59420C</v>
      </c>
      <c r="AC87" s="130" t="str">
        <f t="shared" si="66"/>
        <v>HR Wellness Specialist</v>
      </c>
      <c r="AD87" s="284" t="str">
        <f t="shared" si="67"/>
        <v>112</v>
      </c>
      <c r="AE87" s="282">
        <f t="shared" si="52"/>
        <v>39.814999999999998</v>
      </c>
      <c r="AF87" s="282">
        <f t="shared" si="53"/>
        <v>41.408999999999999</v>
      </c>
      <c r="AG87" s="282">
        <f t="shared" si="54"/>
        <v>43.067</v>
      </c>
      <c r="AH87" s="282">
        <f t="shared" si="55"/>
        <v>44.791999999999994</v>
      </c>
      <c r="AI87" s="282">
        <f t="shared" si="56"/>
        <v>46.585000000000001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98</v>
      </c>
      <c r="B88" s="75">
        <v>10</v>
      </c>
      <c r="C88" s="70" t="s">
        <v>929</v>
      </c>
      <c r="D88" s="75">
        <v>463</v>
      </c>
      <c r="E88" s="75" t="s">
        <v>17</v>
      </c>
      <c r="F88" s="73" t="s">
        <v>357</v>
      </c>
      <c r="G88" s="74">
        <f t="shared" si="47"/>
        <v>95992.560000000012</v>
      </c>
      <c r="H88" s="74">
        <f t="shared" si="48"/>
        <v>99837.36</v>
      </c>
      <c r="I88" s="74">
        <f t="shared" si="49"/>
        <v>103834.44</v>
      </c>
      <c r="J88" s="74">
        <f t="shared" si="50"/>
        <v>107992.44</v>
      </c>
      <c r="K88" s="74">
        <f t="shared" si="51"/>
        <v>112316.76000000001</v>
      </c>
      <c r="L88" s="74">
        <f t="shared" ref="L88:L122" ca="1" si="68">Y88</f>
        <v>0</v>
      </c>
      <c r="M88" s="74">
        <f t="shared" ref="M88:M122" ca="1" si="69">Z88</f>
        <v>0</v>
      </c>
      <c r="N88" s="72"/>
      <c r="P88" s="187" t="str">
        <f t="shared" si="59"/>
        <v>05423C</v>
      </c>
      <c r="Q88" s="191" t="s">
        <v>600</v>
      </c>
      <c r="R88" s="188" t="str">
        <f t="shared" si="65"/>
        <v>HR Workforce Data Analyst</v>
      </c>
      <c r="S88" s="189" t="str">
        <f t="shared" si="62"/>
        <v>130</v>
      </c>
      <c r="T88" s="186">
        <v>95992.560000000012</v>
      </c>
      <c r="U88" s="186">
        <v>99837.36</v>
      </c>
      <c r="V88" s="186">
        <v>103834.44</v>
      </c>
      <c r="W88" s="186">
        <v>107992.44</v>
      </c>
      <c r="X88" s="186">
        <v>112316.76000000001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60"/>
        <v>05423C</v>
      </c>
      <c r="AC88" s="130" t="str">
        <f t="shared" si="66"/>
        <v>HR Workforce Data Analyst</v>
      </c>
      <c r="AD88" s="284" t="str">
        <f t="shared" si="67"/>
        <v>130</v>
      </c>
      <c r="AE88" s="282">
        <f t="shared" si="52"/>
        <v>46.150999999999996</v>
      </c>
      <c r="AF88" s="282">
        <f t="shared" si="53"/>
        <v>47.998999999999995</v>
      </c>
      <c r="AG88" s="282">
        <f t="shared" si="54"/>
        <v>49.920999999999999</v>
      </c>
      <c r="AH88" s="282">
        <f t="shared" si="55"/>
        <v>51.919999999999995</v>
      </c>
      <c r="AI88" s="282">
        <f t="shared" si="56"/>
        <v>53.998999999999995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538</v>
      </c>
      <c r="B89" s="75">
        <v>9</v>
      </c>
      <c r="C89" s="70" t="s">
        <v>581</v>
      </c>
      <c r="D89" s="75">
        <v>450</v>
      </c>
      <c r="E89" s="75" t="s">
        <v>17</v>
      </c>
      <c r="F89" s="73" t="s">
        <v>539</v>
      </c>
      <c r="G89" s="74">
        <f t="shared" si="47"/>
        <v>91174.680000000008</v>
      </c>
      <c r="H89" s="74">
        <f t="shared" si="48"/>
        <v>94826.16</v>
      </c>
      <c r="I89" s="74">
        <f t="shared" si="49"/>
        <v>98622.36</v>
      </c>
      <c r="J89" s="74">
        <f t="shared" si="50"/>
        <v>102570.84000000001</v>
      </c>
      <c r="K89" s="74">
        <f t="shared" si="51"/>
        <v>106679.16</v>
      </c>
      <c r="L89" s="74">
        <f t="shared" ca="1" si="68"/>
        <v>0</v>
      </c>
      <c r="M89" s="74">
        <f t="shared" ca="1" si="69"/>
        <v>0</v>
      </c>
      <c r="N89" s="72"/>
      <c r="P89" s="187" t="str">
        <f t="shared" si="59"/>
        <v>52965C</v>
      </c>
      <c r="Q89" s="191" t="s">
        <v>600</v>
      </c>
      <c r="R89" s="188" t="str">
        <f t="shared" si="65"/>
        <v>HRIS Analyst - Employee Benefits</v>
      </c>
      <c r="S89" s="189" t="str">
        <f t="shared" si="62"/>
        <v>035</v>
      </c>
      <c r="T89" s="186">
        <v>91174.680000000008</v>
      </c>
      <c r="U89" s="186">
        <v>94826.16</v>
      </c>
      <c r="V89" s="186">
        <v>98622.36</v>
      </c>
      <c r="W89" s="186">
        <v>102570.84000000001</v>
      </c>
      <c r="X89" s="186">
        <v>106679.16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60"/>
        <v>52965C</v>
      </c>
      <c r="AC89" s="130" t="str">
        <f t="shared" si="66"/>
        <v>HRIS Analyst - Employee Benefits</v>
      </c>
      <c r="AD89" s="284" t="str">
        <f t="shared" si="67"/>
        <v>035</v>
      </c>
      <c r="AE89" s="282">
        <f t="shared" si="52"/>
        <v>43.833999999999996</v>
      </c>
      <c r="AF89" s="282">
        <f t="shared" si="53"/>
        <v>45.589999999999996</v>
      </c>
      <c r="AG89" s="282">
        <f t="shared" si="54"/>
        <v>47.414999999999999</v>
      </c>
      <c r="AH89" s="282">
        <f t="shared" si="55"/>
        <v>49.312999999999995</v>
      </c>
      <c r="AI89" s="282">
        <f t="shared" si="56"/>
        <v>51.288999999999994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823</v>
      </c>
      <c r="B90" s="75">
        <v>8</v>
      </c>
      <c r="C90" s="70" t="s">
        <v>931</v>
      </c>
      <c r="D90" s="75">
        <v>393</v>
      </c>
      <c r="E90" s="75" t="s">
        <v>17</v>
      </c>
      <c r="F90" s="73" t="s">
        <v>808</v>
      </c>
      <c r="G90" s="74">
        <f t="shared" si="47"/>
        <v>80893.08</v>
      </c>
      <c r="H90" s="74">
        <f t="shared" si="48"/>
        <v>84134.16</v>
      </c>
      <c r="I90" s="74">
        <f t="shared" si="49"/>
        <v>87500.52</v>
      </c>
      <c r="J90" s="74">
        <f t="shared" si="50"/>
        <v>91004.040000000008</v>
      </c>
      <c r="K90" s="74">
        <f t="shared" si="51"/>
        <v>94650.12000000001</v>
      </c>
      <c r="L90" s="74">
        <f t="shared" ca="1" si="68"/>
        <v>0</v>
      </c>
      <c r="M90" s="74">
        <f t="shared" ca="1" si="69"/>
        <v>0</v>
      </c>
      <c r="N90" s="72"/>
      <c r="P90" s="187" t="str">
        <f t="shared" si="59"/>
        <v>59414C</v>
      </c>
      <c r="Q90" s="191" t="s">
        <v>600</v>
      </c>
      <c r="R90" s="188" t="str">
        <f t="shared" si="65"/>
        <v>HRIS Analyst I</v>
      </c>
      <c r="S90" s="189" t="str">
        <f t="shared" si="62"/>
        <v>132</v>
      </c>
      <c r="T90" s="186">
        <v>80893.08</v>
      </c>
      <c r="U90" s="186">
        <v>84134.16</v>
      </c>
      <c r="V90" s="186">
        <v>87500.52</v>
      </c>
      <c r="W90" s="186">
        <v>91004.040000000008</v>
      </c>
      <c r="X90" s="186">
        <v>94650.12000000001</v>
      </c>
      <c r="Y90" s="186" cm="1">
        <f t="array" aca="1" ref="Y90" ca="1">ROUND(IF($Q90="Y",VLOOKUP($P90, INDIRECT($Q$2),Y$6,0)*INDIRECT($P$1),VLOOKUP($P90, INDIRECT($Q$2),Y$6,0)),IF($E90="E",0,3))</f>
        <v>0</v>
      </c>
      <c r="Z90" s="186" cm="1">
        <f t="array" aca="1" ref="Z90" ca="1">ROUND(IF($Q90="Y",VLOOKUP($P90, INDIRECT($Q$2),Z$6,0)*INDIRECT($P$1),VLOOKUP($P90, INDIRECT($Q$2),Z$6,0)),IF($E90="E",0,3))</f>
        <v>0</v>
      </c>
      <c r="AA90" s="186"/>
      <c r="AB90" s="282" t="str">
        <f t="shared" si="60"/>
        <v>59414C</v>
      </c>
      <c r="AC90" s="130" t="str">
        <f t="shared" si="66"/>
        <v>HRIS Analyst I</v>
      </c>
      <c r="AD90" s="284" t="str">
        <f t="shared" si="67"/>
        <v>132</v>
      </c>
      <c r="AE90" s="282">
        <f t="shared" si="52"/>
        <v>38.890999999999998</v>
      </c>
      <c r="AF90" s="282">
        <f t="shared" si="53"/>
        <v>40.449999999999996</v>
      </c>
      <c r="AG90" s="282">
        <f t="shared" si="54"/>
        <v>42.067999999999998</v>
      </c>
      <c r="AH90" s="282">
        <f t="shared" si="55"/>
        <v>43.751999999999995</v>
      </c>
      <c r="AI90" s="282">
        <f t="shared" si="56"/>
        <v>45.504999999999995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824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809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53010C</v>
      </c>
      <c r="Q91" s="191" t="s">
        <v>600</v>
      </c>
      <c r="R91" s="188" t="str">
        <f t="shared" si="65"/>
        <v>HRIS Analyst II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si="60"/>
        <v>53010C</v>
      </c>
      <c r="AC91" s="130" t="str">
        <f t="shared" si="66"/>
        <v>HRIS Analyst II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133</v>
      </c>
      <c r="B92" s="75">
        <v>11</v>
      </c>
      <c r="C92" s="70" t="s">
        <v>932</v>
      </c>
      <c r="D92" s="75">
        <v>510</v>
      </c>
      <c r="E92" s="75" t="s">
        <v>17</v>
      </c>
      <c r="F92" s="73" t="s">
        <v>540</v>
      </c>
      <c r="G92" s="74">
        <f t="shared" si="47"/>
        <v>104836.68000000001</v>
      </c>
      <c r="H92" s="74">
        <f t="shared" si="48"/>
        <v>109027.08</v>
      </c>
      <c r="I92" s="74">
        <f t="shared" si="49"/>
        <v>113390.28000000001</v>
      </c>
      <c r="J92" s="74">
        <f t="shared" si="50"/>
        <v>117925.20000000001</v>
      </c>
      <c r="K92" s="74">
        <f t="shared" si="51"/>
        <v>122642.64000000001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52912C</v>
      </c>
      <c r="Q92" s="191" t="s">
        <v>600</v>
      </c>
      <c r="R92" s="188" t="str">
        <f t="shared" si="65"/>
        <v>HRIS Manager</v>
      </c>
      <c r="S92" s="189" t="str">
        <f t="shared" si="62"/>
        <v>133</v>
      </c>
      <c r="T92" s="186">
        <v>104836.68000000001</v>
      </c>
      <c r="U92" s="186">
        <v>109027.08</v>
      </c>
      <c r="V92" s="186">
        <v>113390.28000000001</v>
      </c>
      <c r="W92" s="186">
        <v>117925.20000000001</v>
      </c>
      <c r="X92" s="186">
        <v>122642.64000000001</v>
      </c>
      <c r="Y92" s="186" cm="1">
        <f t="array" aca="1" ref="Y92" ca="1">ROUND(IF($Q92="Y",VLOOKUP($P92, INDIRECT($Q$2),Y$6,0)*INDIRECT($P$1),VLOOKUP($P92, INDIRECT($Q$2),Y$6,0)),IF($E92="E",0,3))</f>
        <v>0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60"/>
        <v>52912C</v>
      </c>
      <c r="AC92" s="130" t="str">
        <f t="shared" si="66"/>
        <v>HRIS Manager</v>
      </c>
      <c r="AD92" s="284" t="str">
        <f t="shared" si="67"/>
        <v>133</v>
      </c>
      <c r="AE92" s="282">
        <f t="shared" si="52"/>
        <v>50.402999999999999</v>
      </c>
      <c r="AF92" s="282">
        <f t="shared" si="53"/>
        <v>52.416999999999994</v>
      </c>
      <c r="AG92" s="282">
        <f t="shared" si="54"/>
        <v>54.515000000000001</v>
      </c>
      <c r="AH92" s="282">
        <f t="shared" si="55"/>
        <v>56.695</v>
      </c>
      <c r="AI92" s="282">
        <f t="shared" si="56"/>
        <v>58.963000000000001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92</v>
      </c>
      <c r="B93" s="75">
        <v>7</v>
      </c>
      <c r="C93" s="70" t="s">
        <v>514</v>
      </c>
      <c r="D93" s="75">
        <v>338</v>
      </c>
      <c r="E93" s="75" t="s">
        <v>21</v>
      </c>
      <c r="F93" s="73" t="s">
        <v>831</v>
      </c>
      <c r="G93" s="74">
        <f t="shared" si="47"/>
        <v>34.156080000000003</v>
      </c>
      <c r="H93" s="74">
        <f t="shared" si="48"/>
        <v>35.954279999999997</v>
      </c>
      <c r="I93" s="74">
        <f t="shared" si="49"/>
        <v>36.960840000000005</v>
      </c>
      <c r="J93" s="74">
        <f t="shared" si="50"/>
        <v>37.995480000000001</v>
      </c>
      <c r="K93" s="74">
        <f t="shared" si="51"/>
        <v>39.078719999999997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05411C</v>
      </c>
      <c r="Q93" s="191" t="s">
        <v>600</v>
      </c>
      <c r="R93" s="188" t="str">
        <f t="shared" si="65"/>
        <v>HRIS Specialist I</v>
      </c>
      <c r="S93" s="189" t="str">
        <f t="shared" si="62"/>
        <v>108</v>
      </c>
      <c r="T93" s="186">
        <v>34.156080000000003</v>
      </c>
      <c r="U93" s="186">
        <v>35.954279999999997</v>
      </c>
      <c r="V93" s="186">
        <v>36.960840000000005</v>
      </c>
      <c r="W93" s="186">
        <v>37.995480000000001</v>
      </c>
      <c r="X93" s="186">
        <v>39.078719999999997</v>
      </c>
      <c r="Y93" s="186" cm="1">
        <f t="array" aca="1" ref="Y93" ca="1">ROUND(IF($Q93="Y",VLOOKUP($P93, INDIRECT($Q$2),Y$6,0)*INDIRECT($P$1),VLOOKUP($P93, INDIRECT($Q$2),Y$6,0)),IF($E93="E",0,3))</f>
        <v>0</v>
      </c>
      <c r="Z93" s="186" cm="1">
        <f t="array" aca="1" ref="Z93" ca="1">ROUND(IF($Q93="Y",VLOOKUP($P93, INDIRECT($Q$2),Z$6,0)*INDIRECT($P$1),VLOOKUP($P93, INDIRECT($Q$2),Z$6,0)),IF($E93="E",0,3))</f>
        <v>0</v>
      </c>
      <c r="AA93" s="186"/>
      <c r="AB93" s="282" t="str">
        <f t="shared" si="60"/>
        <v>05411C</v>
      </c>
      <c r="AC93" s="130" t="str">
        <f t="shared" si="66"/>
        <v>HRIS Specialist I</v>
      </c>
      <c r="AD93" s="284" t="str">
        <f t="shared" si="67"/>
        <v>108</v>
      </c>
      <c r="AE93" s="282">
        <f t="shared" si="52"/>
        <v>34.156080000000003</v>
      </c>
      <c r="AF93" s="282">
        <f t="shared" si="53"/>
        <v>35.954279999999997</v>
      </c>
      <c r="AG93" s="282">
        <f t="shared" si="54"/>
        <v>36.960840000000005</v>
      </c>
      <c r="AH93" s="282">
        <f t="shared" si="55"/>
        <v>37.995480000000001</v>
      </c>
      <c r="AI93" s="282">
        <f t="shared" si="56"/>
        <v>39.078719999999997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836</v>
      </c>
      <c r="B94" s="75">
        <v>8</v>
      </c>
      <c r="C94" s="70" t="s">
        <v>837</v>
      </c>
      <c r="D94" s="75">
        <v>385</v>
      </c>
      <c r="E94" s="75" t="s">
        <v>21</v>
      </c>
      <c r="F94" s="73" t="s">
        <v>825</v>
      </c>
      <c r="G94" s="74">
        <f t="shared" si="47"/>
        <v>42.423480000000005</v>
      </c>
      <c r="H94" s="74">
        <f t="shared" si="48"/>
        <v>43.61148</v>
      </c>
      <c r="I94" s="74">
        <f t="shared" si="49"/>
        <v>44.83296</v>
      </c>
      <c r="J94" s="74">
        <f t="shared" si="50"/>
        <v>46.109520000000003</v>
      </c>
      <c r="K94" s="74">
        <f t="shared" si="51"/>
        <v>47.057760000000009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59417C</v>
      </c>
      <c r="Q94" s="191" t="s">
        <v>600</v>
      </c>
      <c r="R94" s="188" t="str">
        <f t="shared" si="65"/>
        <v>HRIS Specialist II</v>
      </c>
      <c r="S94" s="189" t="str">
        <f t="shared" si="62"/>
        <v>113</v>
      </c>
      <c r="T94" s="186">
        <v>42.423480000000005</v>
      </c>
      <c r="U94" s="186">
        <v>43.61148</v>
      </c>
      <c r="V94" s="186">
        <v>44.83296</v>
      </c>
      <c r="W94" s="186">
        <v>46.109520000000003</v>
      </c>
      <c r="X94" s="186">
        <v>47.057760000000009</v>
      </c>
      <c r="Y94" s="186" cm="1">
        <f t="array" aca="1" ref="Y94" ca="1">ROUND(IF($Q94="Y",VLOOKUP($P94, INDIRECT($Q$2),Y$6,0)*INDIRECT($P$1),VLOOKUP($P94, INDIRECT($Q$2),Y$6,0)),IF($E94="E",0,3))</f>
        <v>0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60"/>
        <v>59417C</v>
      </c>
      <c r="AC94" s="130" t="str">
        <f t="shared" si="66"/>
        <v>HRIS Specialist II</v>
      </c>
      <c r="AD94" s="284" t="str">
        <f t="shared" si="67"/>
        <v>113</v>
      </c>
      <c r="AE94" s="282">
        <f t="shared" si="52"/>
        <v>42.423480000000005</v>
      </c>
      <c r="AF94" s="282">
        <f t="shared" si="53"/>
        <v>43.61148</v>
      </c>
      <c r="AG94" s="282">
        <f t="shared" si="54"/>
        <v>44.83296</v>
      </c>
      <c r="AH94" s="282">
        <f t="shared" si="55"/>
        <v>46.109520000000003</v>
      </c>
      <c r="AI94" s="282">
        <f t="shared" si="56"/>
        <v>47.057760000000009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971</v>
      </c>
      <c r="B95" s="75">
        <v>10</v>
      </c>
      <c r="C95" s="70" t="s">
        <v>143</v>
      </c>
      <c r="D95" s="75">
        <v>475</v>
      </c>
      <c r="E95" s="75" t="s">
        <v>17</v>
      </c>
      <c r="F95" s="73" t="s">
        <v>972</v>
      </c>
      <c r="G95" s="74">
        <f t="shared" si="47"/>
        <v>90474</v>
      </c>
      <c r="H95" s="74">
        <f t="shared" si="48"/>
        <v>93009</v>
      </c>
      <c r="I95" s="74">
        <f t="shared" si="49"/>
        <v>95612</v>
      </c>
      <c r="J95" s="74">
        <f t="shared" si="50"/>
        <v>98289</v>
      </c>
      <c r="K95" s="74">
        <f t="shared" si="51"/>
        <v>101040</v>
      </c>
      <c r="L95" s="74">
        <f t="shared" si="68"/>
        <v>103874</v>
      </c>
      <c r="M95" s="74">
        <f t="shared" si="69"/>
        <v>106830</v>
      </c>
      <c r="N95" s="72"/>
      <c r="P95" s="187" t="str">
        <f t="shared" si="59"/>
        <v>53051C</v>
      </c>
      <c r="Q95" s="191" t="s">
        <v>600</v>
      </c>
      <c r="R95" s="188" t="str">
        <f t="shared" si="65"/>
        <v>Innovation Program Manager</v>
      </c>
      <c r="S95" s="189" t="str">
        <f t="shared" si="62"/>
        <v>121</v>
      </c>
      <c r="T95" s="383">
        <v>90474</v>
      </c>
      <c r="U95" s="383">
        <v>93009</v>
      </c>
      <c r="V95" s="383">
        <v>95612</v>
      </c>
      <c r="W95" s="383">
        <v>98289</v>
      </c>
      <c r="X95" s="383">
        <v>101040</v>
      </c>
      <c r="Y95" s="383">
        <v>103874</v>
      </c>
      <c r="Z95" s="383">
        <v>106830</v>
      </c>
      <c r="AA95" s="186"/>
      <c r="AB95" s="282" t="str">
        <f t="shared" si="60"/>
        <v>53051C</v>
      </c>
      <c r="AC95" s="130" t="str">
        <f t="shared" si="66"/>
        <v>Innovation Program Manager</v>
      </c>
      <c r="AD95" s="284" t="str">
        <f t="shared" si="67"/>
        <v>121</v>
      </c>
      <c r="AE95" s="282">
        <f t="shared" si="52"/>
        <v>43.497999999999998</v>
      </c>
      <c r="AF95" s="282">
        <f t="shared" si="53"/>
        <v>44.716000000000001</v>
      </c>
      <c r="AG95" s="282">
        <f t="shared" si="54"/>
        <v>45.967999999999996</v>
      </c>
      <c r="AH95" s="282">
        <f t="shared" si="55"/>
        <v>47.254999999999995</v>
      </c>
      <c r="AI95" s="282">
        <f t="shared" si="56"/>
        <v>48.576999999999998</v>
      </c>
      <c r="AJ95" s="282">
        <f t="shared" si="57"/>
        <v>49.94</v>
      </c>
      <c r="AK95" s="282">
        <f t="shared" si="58"/>
        <v>51.360999999999997</v>
      </c>
    </row>
    <row r="96" spans="1:37" x14ac:dyDescent="0.3">
      <c r="A96" s="75" t="s">
        <v>847</v>
      </c>
      <c r="B96" s="75">
        <v>10</v>
      </c>
      <c r="C96" s="70" t="s">
        <v>848</v>
      </c>
      <c r="D96" s="75">
        <v>475</v>
      </c>
      <c r="E96" s="75" t="s">
        <v>17</v>
      </c>
      <c r="F96" s="73" t="s">
        <v>846</v>
      </c>
      <c r="G96" s="74">
        <f t="shared" ca="1" si="47"/>
        <v>91304</v>
      </c>
      <c r="H96" s="74">
        <f t="shared" ca="1" si="48"/>
        <v>94961</v>
      </c>
      <c r="I96" s="74">
        <f t="shared" ca="1" si="49"/>
        <v>98763</v>
      </c>
      <c r="J96" s="74">
        <f t="shared" ca="1" si="50"/>
        <v>102717</v>
      </c>
      <c r="K96" s="74">
        <f t="shared" ca="1" si="51"/>
        <v>106830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53019C</v>
      </c>
      <c r="Q96" s="191" t="s">
        <v>600</v>
      </c>
      <c r="R96" s="188" t="str">
        <f t="shared" si="65"/>
        <v>Intelligence Analyst Supervisor</v>
      </c>
      <c r="S96" s="189" t="str">
        <f t="shared" si="62"/>
        <v>123</v>
      </c>
      <c r="T96" s="186" cm="1">
        <f t="array" aca="1" ref="T96" ca="1">ROUND(IF($Q96="Y",VLOOKUP($P96, INDIRECT($Q$2),T$6,0)*INDIRECT($P$1),VLOOKUP($P96, INDIRECT($Q$2),T$6,0)),IF($E96="E",0,3))</f>
        <v>91304</v>
      </c>
      <c r="U96" s="186" cm="1">
        <f t="array" aca="1" ref="U96" ca="1">ROUND(IF($Q96="Y",VLOOKUP($P96, INDIRECT($Q$2),U$6,0)*INDIRECT($P$1),VLOOKUP($P96, INDIRECT($Q$2),U$6,0)),IF($E96="E",0,3))</f>
        <v>94961</v>
      </c>
      <c r="V96" s="186" cm="1">
        <f t="array" aca="1" ref="V96" ca="1">ROUND(IF($Q96="Y",VLOOKUP($P96, INDIRECT($Q$2),V$6,0)*INDIRECT($P$1),VLOOKUP($P96, INDIRECT($Q$2),V$6,0)),IF($E96="E",0,3))</f>
        <v>98763</v>
      </c>
      <c r="W96" s="186" cm="1">
        <f t="array" aca="1" ref="W96" ca="1">ROUND(IF($Q96="Y",VLOOKUP($P96, INDIRECT($Q$2),W$6,0)*INDIRECT($P$1),VLOOKUP($P96, INDIRECT($Q$2),W$6,0)),IF($E96="E",0,3))</f>
        <v>102717</v>
      </c>
      <c r="X96" s="186" cm="1">
        <f t="array" aca="1" ref="X96" ca="1">ROUND(IF($Q96="Y",VLOOKUP($P96, INDIRECT($Q$2),X$6,0)*INDIRECT($P$1),VLOOKUP($P96, INDIRECT($Q$2),X$6,0)),IF($E96="E",0,3))</f>
        <v>106830</v>
      </c>
      <c r="Y96" s="186" cm="1">
        <f t="array" aca="1" ref="Y96" ca="1">ROUND(IF($Q96="Y",VLOOKUP($P96, INDIRECT($Q$2),Y$6,0)*INDIRECT($P$1),VLOOKUP($P96, INDIRECT($Q$2),Y$6,0)),IF($E96="E",0,3))</f>
        <v>0</v>
      </c>
      <c r="Z96" s="186" cm="1">
        <f t="array" aca="1" ref="Z96" ca="1">ROUND(IF($Q96="Y",VLOOKUP($P96, INDIRECT($Q$2),Z$6,0)*INDIRECT($P$1),VLOOKUP($P96, INDIRECT($Q$2),Z$6,0)),IF($E96="E",0,3))</f>
        <v>0</v>
      </c>
      <c r="AA96" s="186"/>
      <c r="AB96" s="282" t="str">
        <f t="shared" si="60"/>
        <v>53019C</v>
      </c>
      <c r="AC96" s="130" t="str">
        <f t="shared" si="66"/>
        <v>Intelligence Analyst Supervisor</v>
      </c>
      <c r="AD96" s="284" t="str">
        <f t="shared" si="67"/>
        <v>123</v>
      </c>
      <c r="AE96" s="282">
        <f t="shared" ca="1" si="52"/>
        <v>43.896999999999998</v>
      </c>
      <c r="AF96" s="282">
        <f t="shared" ca="1" si="53"/>
        <v>45.655000000000001</v>
      </c>
      <c r="AG96" s="282">
        <f t="shared" ca="1" si="54"/>
        <v>47.482999999999997</v>
      </c>
      <c r="AH96" s="282">
        <f t="shared" ca="1" si="55"/>
        <v>49.384</v>
      </c>
      <c r="AI96" s="282">
        <f t="shared" ca="1" si="56"/>
        <v>51.360999999999997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7"/>
        <v>88838</v>
      </c>
      <c r="H97" s="74">
        <f t="shared" ca="1" si="48"/>
        <v>92396</v>
      </c>
      <c r="I97" s="74">
        <f t="shared" ca="1" si="49"/>
        <v>96097</v>
      </c>
      <c r="J97" s="74">
        <f t="shared" ca="1" si="50"/>
        <v>99942</v>
      </c>
      <c r="K97" s="74">
        <f t="shared" ca="1" si="51"/>
        <v>103945</v>
      </c>
      <c r="L97" s="74">
        <f t="shared" ca="1" si="68"/>
        <v>0</v>
      </c>
      <c r="M97" s="74">
        <f t="shared" ca="1" si="69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5"/>
        <v>IT Interagency Coordinator</v>
      </c>
      <c r="S97" s="189" t="str">
        <f t="shared" si="62"/>
        <v>065</v>
      </c>
      <c r="T97" s="186" cm="1">
        <f t="array" aca="1" ref="T97" ca="1">ROUND(IF($Q97="Y",VLOOKUP($P97, INDIRECT($Q$2),T$6,0)*INDIRECT($P$1),VLOOKUP($P97, INDIRECT($Q$2),T$6,0)),IF($E97="E",0,3))</f>
        <v>88838</v>
      </c>
      <c r="U97" s="186" cm="1">
        <f t="array" aca="1" ref="U97" ca="1">ROUND(IF($Q97="Y",VLOOKUP($P97, INDIRECT($Q$2),U$6,0)*INDIRECT($P$1),VLOOKUP($P97, INDIRECT($Q$2),U$6,0)),IF($E97="E",0,3))</f>
        <v>92396</v>
      </c>
      <c r="V97" s="186" cm="1">
        <f t="array" aca="1" ref="V97" ca="1">ROUND(IF($Q97="Y",VLOOKUP($P97, INDIRECT($Q$2),V$6,0)*INDIRECT($P$1),VLOOKUP($P97, INDIRECT($Q$2),V$6,0)),IF($E97="E",0,3))</f>
        <v>96097</v>
      </c>
      <c r="W97" s="186" cm="1">
        <f t="array" aca="1" ref="W97" ca="1">ROUND(IF($Q97="Y",VLOOKUP($P97, INDIRECT($Q$2),W$6,0)*INDIRECT($P$1),VLOOKUP($P97, INDIRECT($Q$2),W$6,0)),IF($E97="E",0,3))</f>
        <v>99942</v>
      </c>
      <c r="X97" s="186" cm="1">
        <f t="array" aca="1" ref="X97" ca="1">ROUND(IF($Q97="Y",VLOOKUP($P97, INDIRECT($Q$2),X$6,0)*INDIRECT($P$1),VLOOKUP($P97, INDIRECT($Q$2),X$6,0)),IF($E97="E",0,3))</f>
        <v>103945</v>
      </c>
      <c r="Y97" s="186" cm="1">
        <f t="array" aca="1" ref="Y97" ca="1">ROUND(IF($Q97="Y",VLOOKUP($P97, INDIRECT($Q$2),Y$6,0)*INDIRECT($P$1),VLOOKUP($P97, INDIRECT($Q$2),Y$6,0)),IF($E97="E",0,3))</f>
        <v>0</v>
      </c>
      <c r="Z97" s="186" cm="1">
        <f t="array" aca="1" ref="Z97" ca="1">ROUND(IF($Q97="Y",VLOOKUP($P97, INDIRECT($Q$2),Z$6,0)*INDIRECT($P$1),VLOOKUP($P97, INDIRECT($Q$2),Z$6,0)),IF($E97="E",0,3))</f>
        <v>0</v>
      </c>
      <c r="AA97" s="186"/>
      <c r="AB97" s="282" t="str">
        <f t="shared" si="60"/>
        <v>01334C</v>
      </c>
      <c r="AC97" s="130" t="str">
        <f t="shared" si="66"/>
        <v>IT Interagency Coordinator</v>
      </c>
      <c r="AD97" s="284" t="str">
        <f t="shared" si="67"/>
        <v>065</v>
      </c>
      <c r="AE97" s="282">
        <f t="shared" ca="1" si="52"/>
        <v>42.710999999999999</v>
      </c>
      <c r="AF97" s="282">
        <f t="shared" ca="1" si="53"/>
        <v>44.421999999999997</v>
      </c>
      <c r="AG97" s="282">
        <f t="shared" ca="1" si="54"/>
        <v>46.201000000000001</v>
      </c>
      <c r="AH97" s="282">
        <f t="shared" ca="1" si="55"/>
        <v>48.05</v>
      </c>
      <c r="AI97" s="282">
        <f t="shared" ca="1" si="56"/>
        <v>49.973999999999997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ca="1" si="47"/>
        <v>111397</v>
      </c>
      <c r="H98" s="74">
        <f t="shared" ca="1" si="48"/>
        <v>117296</v>
      </c>
      <c r="I98" s="74">
        <f t="shared" ca="1" si="49"/>
        <v>125219</v>
      </c>
      <c r="J98" s="74">
        <f t="shared" ca="1" si="50"/>
        <v>128722</v>
      </c>
      <c r="K98" s="74">
        <f t="shared" ca="1" si="51"/>
        <v>132330</v>
      </c>
      <c r="L98" s="74">
        <f t="shared" ca="1" si="68"/>
        <v>136101</v>
      </c>
      <c r="M98" s="74">
        <f t="shared" ca="1" si="69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5"/>
        <v>IT Manager</v>
      </c>
      <c r="S98" s="189" t="str">
        <f t="shared" si="62"/>
        <v>53A</v>
      </c>
      <c r="T98" s="186" cm="1">
        <f t="array" aca="1" ref="T98" ca="1">ROUND(IF($Q98="Y",VLOOKUP($P98, INDIRECT($Q$2),T$6,0)*INDIRECT($P$1),VLOOKUP($P98, INDIRECT($Q$2),T$6,0)),IF($E98="E",0,3))</f>
        <v>111397</v>
      </c>
      <c r="U98" s="186" cm="1">
        <f t="array" aca="1" ref="U98" ca="1">ROUND(IF($Q98="Y",VLOOKUP($P98, INDIRECT($Q$2),U$6,0)*INDIRECT($P$1),VLOOKUP($P98, INDIRECT($Q$2),U$6,0)),IF($E98="E",0,3))</f>
        <v>117296</v>
      </c>
      <c r="V98" s="186" cm="1">
        <f t="array" aca="1" ref="V98" ca="1">ROUND(IF($Q98="Y",VLOOKUP($P98, INDIRECT($Q$2),V$6,0)*INDIRECT($P$1),VLOOKUP($P98, INDIRECT($Q$2),V$6,0)),IF($E98="E",0,3))</f>
        <v>125219</v>
      </c>
      <c r="W98" s="186" cm="1">
        <f t="array" aca="1" ref="W98" ca="1">ROUND(IF($Q98="Y",VLOOKUP($P98, INDIRECT($Q$2),W$6,0)*INDIRECT($P$1),VLOOKUP($P98, INDIRECT($Q$2),W$6,0)),IF($E98="E",0,3))</f>
        <v>128722</v>
      </c>
      <c r="X98" s="186" cm="1">
        <f t="array" aca="1" ref="X98" ca="1">ROUND(IF($Q98="Y",VLOOKUP($P98, INDIRECT($Q$2),X$6,0)*INDIRECT($P$1),VLOOKUP($P98, INDIRECT($Q$2),X$6,0)),IF($E98="E",0,3))</f>
        <v>132330</v>
      </c>
      <c r="Y98" s="186" cm="1">
        <f t="array" aca="1" ref="Y98" ca="1">ROUND(IF($Q98="Y",VLOOKUP($P98, INDIRECT($Q$2),Y$6,0)*INDIRECT($P$1),VLOOKUP($P98, INDIRECT($Q$2),Y$6,0)),IF($E98="E",0,3))</f>
        <v>136101</v>
      </c>
      <c r="Z98" s="186" cm="1">
        <f t="array" aca="1" ref="Z98" ca="1">ROUND(IF($Q98="Y",VLOOKUP($P98, INDIRECT($Q$2),Z$6,0)*INDIRECT($P$1),VLOOKUP($P98, INDIRECT($Q$2),Z$6,0)),IF($E98="E",0,3))</f>
        <v>0</v>
      </c>
      <c r="AA98" s="186"/>
      <c r="AB98" s="282" t="str">
        <f t="shared" si="60"/>
        <v>06785C</v>
      </c>
      <c r="AC98" s="130" t="str">
        <f t="shared" si="66"/>
        <v>IT Manager</v>
      </c>
      <c r="AD98" s="284" t="str">
        <f t="shared" si="67"/>
        <v>53A</v>
      </c>
      <c r="AE98" s="282">
        <f t="shared" ca="1" si="52"/>
        <v>53.556999999999995</v>
      </c>
      <c r="AF98" s="282">
        <f t="shared" ca="1" si="53"/>
        <v>56.393000000000001</v>
      </c>
      <c r="AG98" s="282">
        <f t="shared" ca="1" si="54"/>
        <v>60.201999999999998</v>
      </c>
      <c r="AH98" s="282">
        <f t="shared" ca="1" si="55"/>
        <v>61.885999999999996</v>
      </c>
      <c r="AI98" s="282">
        <f t="shared" ca="1" si="56"/>
        <v>63.620999999999995</v>
      </c>
      <c r="AJ98" s="282">
        <f t="shared" ca="1" si="57"/>
        <v>65.434000000000012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ref="G99:G131" ca="1" si="70">T99</f>
        <v>118359</v>
      </c>
      <c r="H99" s="74">
        <f t="shared" ref="H99:H131" ca="1" si="71">U99</f>
        <v>124627</v>
      </c>
      <c r="I99" s="74">
        <f t="shared" ref="I99:I131" ca="1" si="72">V99</f>
        <v>133044</v>
      </c>
      <c r="J99" s="74">
        <f t="shared" ref="J99:J131" ca="1" si="73">W99</f>
        <v>136768</v>
      </c>
      <c r="K99" s="74">
        <f t="shared" ref="K99:K131" ca="1" si="74">X99</f>
        <v>140600</v>
      </c>
      <c r="L99" s="74">
        <f t="shared" ca="1" si="68"/>
        <v>144607</v>
      </c>
      <c r="M99" s="74">
        <f t="shared" ca="1" si="69"/>
        <v>0</v>
      </c>
      <c r="N99" s="72"/>
      <c r="P99" s="187" t="str">
        <f t="shared" si="59"/>
        <v>59435C</v>
      </c>
      <c r="Q99" s="191" t="s">
        <v>600</v>
      </c>
      <c r="R99" s="188" t="str">
        <f t="shared" si="65"/>
        <v>IT Project Management Office Manager</v>
      </c>
      <c r="S99" s="189" t="str">
        <f t="shared" si="62"/>
        <v>115</v>
      </c>
      <c r="T99" s="186" cm="1">
        <f t="array" aca="1" ref="T99" ca="1">ROUND(IF($Q99="Y",VLOOKUP($P99, INDIRECT($Q$2),T$6,0)*INDIRECT($P$1),VLOOKUP($P99, INDIRECT($Q$2),T$6,0)),IF($E99="E",0,3))</f>
        <v>118359</v>
      </c>
      <c r="U99" s="186" cm="1">
        <f t="array" aca="1" ref="U99" ca="1">ROUND(IF($Q99="Y",VLOOKUP($P99, INDIRECT($Q$2),U$6,0)*INDIRECT($P$1),VLOOKUP($P99, INDIRECT($Q$2),U$6,0)),IF($E99="E",0,3))</f>
        <v>124627</v>
      </c>
      <c r="V99" s="186" cm="1">
        <f t="array" aca="1" ref="V99" ca="1">ROUND(IF($Q99="Y",VLOOKUP($P99, INDIRECT($Q$2),V$6,0)*INDIRECT($P$1),VLOOKUP($P99, INDIRECT($Q$2),V$6,0)),IF($E99="E",0,3))</f>
        <v>133044</v>
      </c>
      <c r="W99" s="186" cm="1">
        <f t="array" aca="1" ref="W99" ca="1">ROUND(IF($Q99="Y",VLOOKUP($P99, INDIRECT($Q$2),W$6,0)*INDIRECT($P$1),VLOOKUP($P99, INDIRECT($Q$2),W$6,0)),IF($E99="E",0,3))</f>
        <v>136768</v>
      </c>
      <c r="X99" s="186" cm="1">
        <f t="array" aca="1" ref="X99" ca="1">ROUND(IF($Q99="Y",VLOOKUP($P99, INDIRECT($Q$2),X$6,0)*INDIRECT($P$1),VLOOKUP($P99, INDIRECT($Q$2),X$6,0)),IF($E99="E",0,3))</f>
        <v>140600</v>
      </c>
      <c r="Y99" s="186" cm="1">
        <f t="array" aca="1" ref="Y99" ca="1">ROUND(IF($Q99="Y",VLOOKUP($P99, INDIRECT($Q$2),Y$6,0)*INDIRECT($P$1),VLOOKUP($P99, INDIRECT($Q$2),Y$6,0)),IF($E99="E",0,3))</f>
        <v>144607</v>
      </c>
      <c r="Z99" s="186" cm="1">
        <f t="array" aca="1" ref="Z99" ca="1">ROUND(IF($Q99="Y",VLOOKUP($P99, INDIRECT($Q$2),Z$6,0)*INDIRECT($P$1),VLOOKUP($P99, INDIRECT($Q$2),Z$6,0)),IF($E99="E",0,3))</f>
        <v>0</v>
      </c>
      <c r="AA99" s="186"/>
      <c r="AB99" s="282" t="str">
        <f t="shared" si="60"/>
        <v>59435C</v>
      </c>
      <c r="AC99" s="130" t="str">
        <f t="shared" si="66"/>
        <v>IT Project Management Office Manager</v>
      </c>
      <c r="AD99" s="284" t="str">
        <f t="shared" si="67"/>
        <v>115</v>
      </c>
      <c r="AE99" s="282">
        <f t="shared" ref="AE99:AE131" ca="1" si="75">IF(T99=0,"",IF($E99="E",ROUNDUP(T99/2080,3),T99))</f>
        <v>56.903999999999996</v>
      </c>
      <c r="AF99" s="282">
        <f t="shared" ref="AF99:AF131" ca="1" si="76">IF(U99=0,"",IF($E99="E",ROUNDUP(U99/2080,3),U99))</f>
        <v>59.916999999999994</v>
      </c>
      <c r="AG99" s="282">
        <f t="shared" ref="AG99:AG131" ca="1" si="77">IF(V99=0,"",IF($E99="E",ROUNDUP(V99/2080,3),V99))</f>
        <v>63.963999999999999</v>
      </c>
      <c r="AH99" s="282">
        <f t="shared" ref="AH99:AH131" ca="1" si="78">IF(W99=0,"",IF($E99="E",ROUNDUP(W99/2080,3),W99))</f>
        <v>65.754000000000005</v>
      </c>
      <c r="AI99" s="282">
        <f t="shared" ref="AI99:AI131" ca="1" si="79">IF(X99=0,"",IF($E99="E",ROUNDUP(X99/2080,3),X99))</f>
        <v>67.597000000000008</v>
      </c>
      <c r="AJ99" s="282">
        <f t="shared" ca="1" si="57"/>
        <v>69.52300000000001</v>
      </c>
      <c r="AK99" s="282" t="str">
        <f t="shared" ca="1" si="58"/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70"/>
        <v>100673</v>
      </c>
      <c r="H100" s="74">
        <f t="shared" ca="1" si="71"/>
        <v>106287</v>
      </c>
      <c r="I100" s="74">
        <f t="shared" ca="1" si="72"/>
        <v>113574</v>
      </c>
      <c r="J100" s="74">
        <f t="shared" ca="1" si="73"/>
        <v>116755</v>
      </c>
      <c r="K100" s="74">
        <f t="shared" ca="1" si="74"/>
        <v>120023</v>
      </c>
      <c r="L100" s="74">
        <f t="shared" ca="1" si="68"/>
        <v>123446</v>
      </c>
      <c r="M100" s="74">
        <f t="shared" ca="1" si="69"/>
        <v>0</v>
      </c>
      <c r="N100" s="72"/>
      <c r="P100" s="187" t="str">
        <f t="shared" si="59"/>
        <v>52982C</v>
      </c>
      <c r="Q100" s="191" t="s">
        <v>600</v>
      </c>
      <c r="R100" s="188" t="str">
        <f t="shared" si="65"/>
        <v>IT Project Manager Supervisor</v>
      </c>
      <c r="S100" s="189" t="str">
        <f t="shared" si="62"/>
        <v>122</v>
      </c>
      <c r="T100" s="186" cm="1">
        <f t="array" aca="1" ref="T100" ca="1">ROUND(IF($Q100="Y",VLOOKUP($P100, INDIRECT($Q$2),T$6,0)*INDIRECT($P$1),VLOOKUP($P100, INDIRECT($Q$2),T$6,0)),IF($E100="E",0,3))</f>
        <v>100673</v>
      </c>
      <c r="U100" s="186" cm="1">
        <f t="array" aca="1" ref="U100" ca="1">ROUND(IF($Q100="Y",VLOOKUP($P100, INDIRECT($Q$2),U$6,0)*INDIRECT($P$1),VLOOKUP($P100, INDIRECT($Q$2),U$6,0)),IF($E100="E",0,3))</f>
        <v>106287</v>
      </c>
      <c r="V100" s="186" cm="1">
        <f t="array" aca="1" ref="V100" ca="1">ROUND(IF($Q100="Y",VLOOKUP($P100, INDIRECT($Q$2),V$6,0)*INDIRECT($P$1),VLOOKUP($P100, INDIRECT($Q$2),V$6,0)),IF($E100="E",0,3))</f>
        <v>113574</v>
      </c>
      <c r="W100" s="186" cm="1">
        <f t="array" aca="1" ref="W100" ca="1">ROUND(IF($Q100="Y",VLOOKUP($P100, INDIRECT($Q$2),W$6,0)*INDIRECT($P$1),VLOOKUP($P100, INDIRECT($Q$2),W$6,0)),IF($E100="E",0,3))</f>
        <v>116755</v>
      </c>
      <c r="X100" s="186" cm="1">
        <f t="array" aca="1" ref="X100" ca="1">ROUND(IF($Q100="Y",VLOOKUP($P100, INDIRECT($Q$2),X$6,0)*INDIRECT($P$1),VLOOKUP($P100, INDIRECT($Q$2),X$6,0)),IF($E100="E",0,3))</f>
        <v>120023</v>
      </c>
      <c r="Y100" s="186" cm="1">
        <f t="array" aca="1" ref="Y100" ca="1">ROUND(IF($Q100="Y",VLOOKUP($P100, INDIRECT($Q$2),Y$6,0)*INDIRECT($P$1),VLOOKUP($P100, INDIRECT($Q$2),Y$6,0)),IF($E100="E",0,3))</f>
        <v>123446</v>
      </c>
      <c r="Z100" s="186" cm="1">
        <f t="array" aca="1" ref="Z100" ca="1">ROUND(IF($Q100="Y",VLOOKUP($P100, INDIRECT($Q$2),Z$6,0)*INDIRECT($P$1),VLOOKUP($P100, INDIRECT($Q$2),Z$6,0)),IF($E100="E",0,3))</f>
        <v>0</v>
      </c>
      <c r="AA100" s="186"/>
      <c r="AB100" s="282" t="str">
        <f t="shared" si="60"/>
        <v>52982C</v>
      </c>
      <c r="AC100" s="130" t="str">
        <f t="shared" si="66"/>
        <v>IT Project Manager Supervisor</v>
      </c>
      <c r="AD100" s="284" t="str">
        <f t="shared" si="67"/>
        <v>122</v>
      </c>
      <c r="AE100" s="282">
        <f t="shared" ca="1" si="75"/>
        <v>48.400999999999996</v>
      </c>
      <c r="AF100" s="282">
        <f t="shared" ca="1" si="76"/>
        <v>51.099999999999994</v>
      </c>
      <c r="AG100" s="282">
        <f t="shared" ca="1" si="77"/>
        <v>54.602999999999994</v>
      </c>
      <c r="AH100" s="282">
        <f t="shared" ca="1" si="78"/>
        <v>56.132999999999996</v>
      </c>
      <c r="AI100" s="282">
        <f t="shared" ca="1" si="79"/>
        <v>57.704000000000001</v>
      </c>
      <c r="AJ100" s="282">
        <f t="shared" ref="AJ100:AJ122" ca="1" si="80">IF(Y100=0,"",IF($E100="E",ROUNDUP(Y100/2080,3),Y100))</f>
        <v>59.349999999999994</v>
      </c>
      <c r="AK100" s="282" t="str">
        <f t="shared" ref="AK100:AK122" ca="1" si="81">IF(Z100=0,"",IF($E100="E",ROUNDUP(Z100/2080,3),Z100))</f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si="70"/>
        <v>116071</v>
      </c>
      <c r="H101" s="74">
        <f t="shared" si="71"/>
        <v>122180</v>
      </c>
      <c r="I101" s="74">
        <f t="shared" si="72"/>
        <v>128611</v>
      </c>
      <c r="J101" s="74">
        <f t="shared" si="73"/>
        <v>135380</v>
      </c>
      <c r="K101" s="74">
        <f t="shared" si="74"/>
        <v>142505</v>
      </c>
      <c r="L101" s="74">
        <f t="shared" si="68"/>
        <v>150005</v>
      </c>
      <c r="M101" s="74">
        <f t="shared" si="69"/>
        <v>157900</v>
      </c>
      <c r="N101" s="72"/>
      <c r="P101" s="187" t="str">
        <f t="shared" ref="P101:P133" si="82">A101</f>
        <v>59458C</v>
      </c>
      <c r="R101" s="188" t="str">
        <f t="shared" si="65"/>
        <v>IT Technical Manager</v>
      </c>
      <c r="S101" s="189" t="str">
        <f t="shared" si="62"/>
        <v>128</v>
      </c>
      <c r="T101" s="383">
        <v>116071</v>
      </c>
      <c r="U101" s="383">
        <v>122180</v>
      </c>
      <c r="V101" s="383">
        <v>128611</v>
      </c>
      <c r="W101" s="383">
        <v>135380</v>
      </c>
      <c r="X101" s="383">
        <v>142505</v>
      </c>
      <c r="Y101" s="383">
        <v>150005</v>
      </c>
      <c r="Z101" s="383">
        <v>157900</v>
      </c>
      <c r="AA101" s="186"/>
      <c r="AB101" s="282" t="str">
        <f t="shared" ref="AB101:AB133" si="83">A101</f>
        <v>59458C</v>
      </c>
      <c r="AC101" s="130" t="str">
        <f t="shared" si="66"/>
        <v>IT Technical Manager</v>
      </c>
      <c r="AD101" s="284" t="str">
        <f t="shared" si="67"/>
        <v>128</v>
      </c>
      <c r="AE101" s="282">
        <f t="shared" si="75"/>
        <v>55.803999999999995</v>
      </c>
      <c r="AF101" s="282">
        <f t="shared" si="76"/>
        <v>58.741</v>
      </c>
      <c r="AG101" s="282">
        <f t="shared" si="77"/>
        <v>61.832999999999998</v>
      </c>
      <c r="AH101" s="282">
        <f t="shared" si="78"/>
        <v>65.087000000000003</v>
      </c>
      <c r="AI101" s="282">
        <f t="shared" si="79"/>
        <v>68.513000000000005</v>
      </c>
      <c r="AJ101" s="282">
        <f t="shared" si="80"/>
        <v>72.118000000000009</v>
      </c>
      <c r="AK101" s="282">
        <f t="shared" si="81"/>
        <v>75.914000000000001</v>
      </c>
      <c r="AL101" s="282" t="str">
        <f>IF(AA101=0,"",IF($E101="E",ROUNDUP(AA101/2080,3),AA101))</f>
        <v/>
      </c>
    </row>
    <row r="102" spans="1:38" x14ac:dyDescent="0.3">
      <c r="A102" s="75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si="70"/>
        <v>97997</v>
      </c>
      <c r="H102" s="74">
        <f t="shared" si="71"/>
        <v>101921</v>
      </c>
      <c r="I102" s="74">
        <f t="shared" si="72"/>
        <v>106002</v>
      </c>
      <c r="J102" s="74">
        <f t="shared" si="73"/>
        <v>110247</v>
      </c>
      <c r="K102" s="74">
        <f t="shared" si="74"/>
        <v>114661</v>
      </c>
      <c r="L102" s="74">
        <f t="shared" si="68"/>
        <v>0</v>
      </c>
      <c r="M102" s="74">
        <f t="shared" si="69"/>
        <v>0</v>
      </c>
      <c r="N102" s="72"/>
      <c r="P102" s="187" t="str">
        <f t="shared" si="82"/>
        <v>59448C</v>
      </c>
      <c r="Q102" s="191" t="s">
        <v>600</v>
      </c>
      <c r="R102" s="188" t="str">
        <f t="shared" si="65"/>
        <v>LGBTQIA+ Equity Program Manager</v>
      </c>
      <c r="S102" s="189" t="str">
        <f t="shared" si="62"/>
        <v>116</v>
      </c>
      <c r="T102" s="373">
        <v>97997</v>
      </c>
      <c r="U102" s="373">
        <v>101921</v>
      </c>
      <c r="V102" s="373">
        <v>106002</v>
      </c>
      <c r="W102" s="373">
        <v>110247</v>
      </c>
      <c r="X102" s="373">
        <v>114661</v>
      </c>
      <c r="AA102" s="186"/>
      <c r="AB102" s="282" t="str">
        <f t="shared" si="83"/>
        <v>59448C</v>
      </c>
      <c r="AC102" s="130" t="str">
        <f t="shared" si="66"/>
        <v>LGBTQIA+ Equity Program Manager</v>
      </c>
      <c r="AD102" s="284" t="str">
        <f t="shared" si="67"/>
        <v>116</v>
      </c>
      <c r="AE102" s="282">
        <f t="shared" si="75"/>
        <v>47.113999999999997</v>
      </c>
      <c r="AF102" s="282">
        <f t="shared" si="76"/>
        <v>49.000999999999998</v>
      </c>
      <c r="AG102" s="282">
        <f t="shared" si="77"/>
        <v>50.963000000000001</v>
      </c>
      <c r="AH102" s="282">
        <f t="shared" si="78"/>
        <v>53.003999999999998</v>
      </c>
      <c r="AI102" s="282">
        <f t="shared" si="79"/>
        <v>55.125999999999998</v>
      </c>
      <c r="AJ102" s="282" t="str">
        <f t="shared" si="80"/>
        <v/>
      </c>
      <c r="AK102" s="282" t="str">
        <f t="shared" si="81"/>
        <v/>
      </c>
    </row>
    <row r="103" spans="1:38" x14ac:dyDescent="0.3">
      <c r="A103" s="75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70"/>
        <v>81521</v>
      </c>
      <c r="H103" s="74">
        <f t="shared" ca="1" si="71"/>
        <v>85579</v>
      </c>
      <c r="I103" s="74">
        <f t="shared" ca="1" si="72"/>
        <v>89869</v>
      </c>
      <c r="J103" s="74">
        <f t="shared" ca="1" si="73"/>
        <v>95680</v>
      </c>
      <c r="K103" s="74">
        <f t="shared" ca="1" si="74"/>
        <v>98357</v>
      </c>
      <c r="L103" s="74">
        <f t="shared" ca="1" si="68"/>
        <v>101114</v>
      </c>
      <c r="M103" s="74">
        <f t="shared" ca="1" si="69"/>
        <v>103996</v>
      </c>
      <c r="N103" s="72"/>
      <c r="P103" s="187" t="str">
        <f t="shared" si="82"/>
        <v>06400C</v>
      </c>
      <c r="Q103" s="191" t="s">
        <v>600</v>
      </c>
      <c r="R103" s="188" t="str">
        <f t="shared" si="65"/>
        <v>Loss Control Coordinator</v>
      </c>
      <c r="S103" s="189" t="str">
        <f t="shared" si="62"/>
        <v>34M</v>
      </c>
      <c r="T103" s="186" cm="1">
        <f t="array" aca="1" ref="T103" ca="1">ROUND(IF($Q103="Y",VLOOKUP($P103, INDIRECT($Q$2),T$6,0)*INDIRECT($P$1),VLOOKUP($P103, INDIRECT($Q$2),T$6,0)),IF($E103="E",0,3))</f>
        <v>81521</v>
      </c>
      <c r="U103" s="186" cm="1">
        <f t="array" aca="1" ref="U103" ca="1">ROUND(IF($Q103="Y",VLOOKUP($P103, INDIRECT($Q$2),U$6,0)*INDIRECT($P$1),VLOOKUP($P103, INDIRECT($Q$2),U$6,0)),IF($E103="E",0,3))</f>
        <v>85579</v>
      </c>
      <c r="V103" s="186" cm="1">
        <f t="array" aca="1" ref="V103" ca="1">ROUND(IF($Q103="Y",VLOOKUP($P103, INDIRECT($Q$2),V$6,0)*INDIRECT($P$1),VLOOKUP($P103, INDIRECT($Q$2),V$6,0)),IF($E103="E",0,3))</f>
        <v>89869</v>
      </c>
      <c r="W103" s="186" cm="1">
        <f t="array" aca="1" ref="W103" ca="1">ROUND(IF($Q103="Y",VLOOKUP($P103, INDIRECT($Q$2),W$6,0)*INDIRECT($P$1),VLOOKUP($P103, INDIRECT($Q$2),W$6,0)),IF($E103="E",0,3))</f>
        <v>95680</v>
      </c>
      <c r="X103" s="186" cm="1">
        <f t="array" aca="1" ref="X103" ca="1">ROUND(IF($Q103="Y",VLOOKUP($P103, INDIRECT($Q$2),X$6,0)*INDIRECT($P$1),VLOOKUP($P103, INDIRECT($Q$2),X$6,0)),IF($E103="E",0,3))</f>
        <v>98357</v>
      </c>
      <c r="Y103" s="186" cm="1">
        <f t="array" aca="1" ref="Y103" ca="1">ROUND(IF($Q103="Y",VLOOKUP($P103, INDIRECT($Q$2),Y$6,0)*INDIRECT($P$1),VLOOKUP($P103, INDIRECT($Q$2),Y$6,0)),IF($E103="E",0,3))</f>
        <v>101114</v>
      </c>
      <c r="Z103" s="186" cm="1">
        <f t="array" aca="1" ref="Z103" ca="1">ROUND(IF($Q103="Y",VLOOKUP($P103, INDIRECT($Q$2),Z$6,0)*INDIRECT($P$1),VLOOKUP($P103, INDIRECT($Q$2),Z$6,0)),IF($E103="E",0,3))</f>
        <v>103996</v>
      </c>
      <c r="AA103" s="186"/>
      <c r="AB103" s="282" t="str">
        <f t="shared" si="83"/>
        <v>06400C</v>
      </c>
      <c r="AC103" s="130" t="str">
        <f t="shared" si="66"/>
        <v>Loss Control Coordinator</v>
      </c>
      <c r="AD103" s="284" t="str">
        <f t="shared" si="67"/>
        <v>34M</v>
      </c>
      <c r="AE103" s="282">
        <f t="shared" ca="1" si="75"/>
        <v>39.192999999999998</v>
      </c>
      <c r="AF103" s="282">
        <f t="shared" ca="1" si="76"/>
        <v>41.143999999999998</v>
      </c>
      <c r="AG103" s="282">
        <f t="shared" ca="1" si="77"/>
        <v>43.207000000000001</v>
      </c>
      <c r="AH103" s="282">
        <f t="shared" ca="1" si="78"/>
        <v>46</v>
      </c>
      <c r="AI103" s="282">
        <f t="shared" ca="1" si="79"/>
        <v>47.287999999999997</v>
      </c>
      <c r="AJ103" s="282">
        <f t="shared" ca="1" si="80"/>
        <v>48.613</v>
      </c>
      <c r="AK103" s="282">
        <f t="shared" ca="1" si="81"/>
        <v>49.998999999999995</v>
      </c>
    </row>
    <row r="104" spans="1:38" x14ac:dyDescent="0.3">
      <c r="A104" s="75" t="s">
        <v>1004</v>
      </c>
      <c r="B104" s="75">
        <v>9</v>
      </c>
      <c r="C104" s="70" t="s">
        <v>234</v>
      </c>
      <c r="D104" s="75">
        <v>413</v>
      </c>
      <c r="E104" s="75" t="s">
        <v>17</v>
      </c>
      <c r="F104" s="73" t="s">
        <v>486</v>
      </c>
      <c r="G104" s="74">
        <f t="shared" si="70"/>
        <v>74082</v>
      </c>
      <c r="H104" s="74">
        <f t="shared" si="71"/>
        <v>77981</v>
      </c>
      <c r="I104" s="74">
        <f t="shared" si="72"/>
        <v>82084</v>
      </c>
      <c r="J104" s="74">
        <f t="shared" si="73"/>
        <v>86405</v>
      </c>
      <c r="K104" s="74">
        <f t="shared" si="74"/>
        <v>88825</v>
      </c>
      <c r="L104" s="74">
        <f t="shared" si="68"/>
        <v>91311</v>
      </c>
      <c r="M104" s="74">
        <f t="shared" si="69"/>
        <v>93914</v>
      </c>
      <c r="N104" s="72"/>
      <c r="P104" s="187" t="str">
        <f t="shared" si="82"/>
        <v>06999C</v>
      </c>
      <c r="Q104" s="191" t="s">
        <v>600</v>
      </c>
      <c r="R104" s="188" t="str">
        <f t="shared" si="65"/>
        <v>Manager 911 Training &amp; Quality Assurance</v>
      </c>
      <c r="S104" s="189" t="str">
        <f t="shared" si="62"/>
        <v>84</v>
      </c>
      <c r="T104" s="186">
        <v>74082</v>
      </c>
      <c r="U104" s="186">
        <v>77981</v>
      </c>
      <c r="V104" s="186">
        <v>82084</v>
      </c>
      <c r="W104" s="186">
        <v>86405</v>
      </c>
      <c r="X104" s="186">
        <v>88825</v>
      </c>
      <c r="Y104" s="186">
        <v>91311</v>
      </c>
      <c r="Z104" s="186">
        <v>93914</v>
      </c>
      <c r="AA104" s="186"/>
      <c r="AB104" s="282" t="str">
        <f t="shared" si="83"/>
        <v>06999C</v>
      </c>
      <c r="AC104" s="130" t="str">
        <f t="shared" si="66"/>
        <v>Manager 911 Training &amp; Quality Assurance</v>
      </c>
      <c r="AD104" s="284" t="str">
        <f t="shared" si="67"/>
        <v>84</v>
      </c>
      <c r="AE104" s="282">
        <f t="shared" si="75"/>
        <v>35.616999999999997</v>
      </c>
      <c r="AF104" s="282">
        <f t="shared" si="76"/>
        <v>37.491</v>
      </c>
      <c r="AG104" s="282">
        <f t="shared" si="77"/>
        <v>39.463999999999999</v>
      </c>
      <c r="AH104" s="282">
        <f t="shared" si="78"/>
        <v>41.540999999999997</v>
      </c>
      <c r="AI104" s="282">
        <f t="shared" si="79"/>
        <v>42.704999999999998</v>
      </c>
      <c r="AJ104" s="282">
        <f t="shared" si="80"/>
        <v>43.9</v>
      </c>
      <c r="AK104" s="282">
        <f t="shared" si="81"/>
        <v>45.150999999999996</v>
      </c>
    </row>
    <row r="105" spans="1:38" x14ac:dyDescent="0.3">
      <c r="A105" s="75" t="s">
        <v>102</v>
      </c>
      <c r="B105" s="75">
        <v>10</v>
      </c>
      <c r="C105" s="70" t="s">
        <v>44</v>
      </c>
      <c r="D105" s="75">
        <v>453</v>
      </c>
      <c r="E105" s="75" t="s">
        <v>17</v>
      </c>
      <c r="F105" s="73" t="s">
        <v>361</v>
      </c>
      <c r="G105" s="74">
        <f t="shared" ca="1" si="70"/>
        <v>80005</v>
      </c>
      <c r="H105" s="74">
        <f t="shared" ca="1" si="71"/>
        <v>84136</v>
      </c>
      <c r="I105" s="74">
        <f t="shared" ca="1" si="72"/>
        <v>88424</v>
      </c>
      <c r="J105" s="74">
        <f t="shared" ca="1" si="73"/>
        <v>94410</v>
      </c>
      <c r="K105" s="74">
        <f t="shared" ca="1" si="74"/>
        <v>97054</v>
      </c>
      <c r="L105" s="74">
        <f t="shared" ca="1" si="68"/>
        <v>99771</v>
      </c>
      <c r="M105" s="74">
        <f t="shared" ca="1" si="69"/>
        <v>102617</v>
      </c>
      <c r="N105" s="72"/>
      <c r="P105" s="187" t="str">
        <f t="shared" si="82"/>
        <v>06510C</v>
      </c>
      <c r="Q105" s="191" t="s">
        <v>600</v>
      </c>
      <c r="R105" s="188" t="str">
        <f t="shared" si="65"/>
        <v>Manager Accounting</v>
      </c>
      <c r="S105" s="189" t="str">
        <f t="shared" si="62"/>
        <v>34D</v>
      </c>
      <c r="T105" s="186" cm="1">
        <f t="array" aca="1" ref="T105" ca="1">ROUND(IF($Q105="Y",VLOOKUP($P105, INDIRECT($Q$2),T$6,0)*INDIRECT($P$1),VLOOKUP($P105, INDIRECT($Q$2),T$6,0)),IF($E105="E",0,3))</f>
        <v>80005</v>
      </c>
      <c r="U105" s="186" cm="1">
        <f t="array" aca="1" ref="U105" ca="1">ROUND(IF($Q105="Y",VLOOKUP($P105, INDIRECT($Q$2),U$6,0)*INDIRECT($P$1),VLOOKUP($P105, INDIRECT($Q$2),U$6,0)),IF($E105="E",0,3))</f>
        <v>84136</v>
      </c>
      <c r="V105" s="186" cm="1">
        <f t="array" aca="1" ref="V105" ca="1">ROUND(IF($Q105="Y",VLOOKUP($P105, INDIRECT($Q$2),V$6,0)*INDIRECT($P$1),VLOOKUP($P105, INDIRECT($Q$2),V$6,0)),IF($E105="E",0,3))</f>
        <v>88424</v>
      </c>
      <c r="W105" s="186" cm="1">
        <f t="array" aca="1" ref="W105" ca="1">ROUND(IF($Q105="Y",VLOOKUP($P105, INDIRECT($Q$2),W$6,0)*INDIRECT($P$1),VLOOKUP($P105, INDIRECT($Q$2),W$6,0)),IF($E105="E",0,3))</f>
        <v>94410</v>
      </c>
      <c r="X105" s="186" cm="1">
        <f t="array" aca="1" ref="X105" ca="1">ROUND(IF($Q105="Y",VLOOKUP($P105, INDIRECT($Q$2),X$6,0)*INDIRECT($P$1),VLOOKUP($P105, INDIRECT($Q$2),X$6,0)),IF($E105="E",0,3))</f>
        <v>97054</v>
      </c>
      <c r="Y105" s="186" cm="1">
        <f t="array" aca="1" ref="Y105" ca="1">ROUND(IF($Q105="Y",VLOOKUP($P105, INDIRECT($Q$2),Y$6,0)*INDIRECT($P$1),VLOOKUP($P105, INDIRECT($Q$2),Y$6,0)),IF($E105="E",0,3))</f>
        <v>99771</v>
      </c>
      <c r="Z105" s="186" cm="1">
        <f t="array" aca="1" ref="Z105" ca="1">ROUND(IF($Q105="Y",VLOOKUP($P105, INDIRECT($Q$2),Z$6,0)*INDIRECT($P$1),VLOOKUP($P105, INDIRECT($Q$2),Z$6,0)),IF($E105="E",0,3))</f>
        <v>102617</v>
      </c>
      <c r="AA105" s="186"/>
      <c r="AB105" s="282" t="str">
        <f t="shared" si="83"/>
        <v>06510C</v>
      </c>
      <c r="AC105" s="130" t="str">
        <f t="shared" si="66"/>
        <v>Manager Accounting</v>
      </c>
      <c r="AD105" s="284" t="str">
        <f t="shared" si="67"/>
        <v>34D</v>
      </c>
      <c r="AE105" s="282">
        <f t="shared" ca="1" si="75"/>
        <v>38.463999999999999</v>
      </c>
      <c r="AF105" s="282">
        <f t="shared" ca="1" si="76"/>
        <v>40.450000000000003</v>
      </c>
      <c r="AG105" s="282">
        <f t="shared" ca="1" si="77"/>
        <v>42.512</v>
      </c>
      <c r="AH105" s="282">
        <f t="shared" ca="1" si="78"/>
        <v>45.39</v>
      </c>
      <c r="AI105" s="282">
        <f t="shared" ca="1" si="79"/>
        <v>46.660999999999994</v>
      </c>
      <c r="AJ105" s="282">
        <f t="shared" ca="1" si="80"/>
        <v>47.966999999999999</v>
      </c>
      <c r="AK105" s="282">
        <f t="shared" ca="1" si="81"/>
        <v>49.335999999999999</v>
      </c>
    </row>
    <row r="106" spans="1:38" x14ac:dyDescent="0.3">
      <c r="A106" s="75" t="s">
        <v>103</v>
      </c>
      <c r="B106" s="75">
        <v>10</v>
      </c>
      <c r="C106" s="70" t="s">
        <v>44</v>
      </c>
      <c r="D106" s="75">
        <v>455</v>
      </c>
      <c r="E106" s="75" t="s">
        <v>17</v>
      </c>
      <c r="F106" s="73" t="s">
        <v>362</v>
      </c>
      <c r="G106" s="74">
        <f t="shared" ca="1" si="70"/>
        <v>80005</v>
      </c>
      <c r="H106" s="74">
        <f t="shared" ca="1" si="71"/>
        <v>84136</v>
      </c>
      <c r="I106" s="74">
        <f t="shared" ca="1" si="72"/>
        <v>88424</v>
      </c>
      <c r="J106" s="74">
        <f t="shared" ca="1" si="73"/>
        <v>94410</v>
      </c>
      <c r="K106" s="74">
        <f t="shared" ca="1" si="74"/>
        <v>97054</v>
      </c>
      <c r="L106" s="74">
        <f t="shared" ca="1" si="68"/>
        <v>99771</v>
      </c>
      <c r="M106" s="74">
        <f t="shared" ca="1" si="69"/>
        <v>102617</v>
      </c>
      <c r="N106" s="72"/>
      <c r="P106" s="187" t="str">
        <f t="shared" si="82"/>
        <v>06514C</v>
      </c>
      <c r="Q106" s="191" t="s">
        <v>600</v>
      </c>
      <c r="R106" s="188" t="str">
        <f t="shared" si="65"/>
        <v xml:space="preserve">Manager Accounts Payable </v>
      </c>
      <c r="S106" s="189" t="str">
        <f t="shared" ref="S106:S138" si="84">C106</f>
        <v>34D</v>
      </c>
      <c r="T106" s="186" cm="1">
        <f t="array" aca="1" ref="T106" ca="1">ROUND(IF($Q106="Y",VLOOKUP($P106, INDIRECT($Q$2),T$6,0)*INDIRECT($P$1),VLOOKUP($P106, INDIRECT($Q$2),T$6,0)),IF($E106="E",0,3))</f>
        <v>80005</v>
      </c>
      <c r="U106" s="186" cm="1">
        <f t="array" aca="1" ref="U106" ca="1">ROUND(IF($Q106="Y",VLOOKUP($P106, INDIRECT($Q$2),U$6,0)*INDIRECT($P$1),VLOOKUP($P106, INDIRECT($Q$2),U$6,0)),IF($E106="E",0,3))</f>
        <v>84136</v>
      </c>
      <c r="V106" s="186" cm="1">
        <f t="array" aca="1" ref="V106" ca="1">ROUND(IF($Q106="Y",VLOOKUP($P106, INDIRECT($Q$2),V$6,0)*INDIRECT($P$1),VLOOKUP($P106, INDIRECT($Q$2),V$6,0)),IF($E106="E",0,3))</f>
        <v>88424</v>
      </c>
      <c r="W106" s="186" cm="1">
        <f t="array" aca="1" ref="W106" ca="1">ROUND(IF($Q106="Y",VLOOKUP($P106, INDIRECT($Q$2),W$6,0)*INDIRECT($P$1),VLOOKUP($P106, INDIRECT($Q$2),W$6,0)),IF($E106="E",0,3))</f>
        <v>94410</v>
      </c>
      <c r="X106" s="186" cm="1">
        <f t="array" aca="1" ref="X106" ca="1">ROUND(IF($Q106="Y",VLOOKUP($P106, INDIRECT($Q$2),X$6,0)*INDIRECT($P$1),VLOOKUP($P106, INDIRECT($Q$2),X$6,0)),IF($E106="E",0,3))</f>
        <v>97054</v>
      </c>
      <c r="Y106" s="186" cm="1">
        <f t="array" aca="1" ref="Y106" ca="1">ROUND(IF($Q106="Y",VLOOKUP($P106, INDIRECT($Q$2),Y$6,0)*INDIRECT($P$1),VLOOKUP($P106, INDIRECT($Q$2),Y$6,0)),IF($E106="E",0,3))</f>
        <v>99771</v>
      </c>
      <c r="Z106" s="186" cm="1">
        <f t="array" aca="1" ref="Z106" ca="1">ROUND(IF($Q106="Y",VLOOKUP($P106, INDIRECT($Q$2),Z$6,0)*INDIRECT($P$1),VLOOKUP($P106, INDIRECT($Q$2),Z$6,0)),IF($E106="E",0,3))</f>
        <v>102617</v>
      </c>
      <c r="AA106" s="186"/>
      <c r="AB106" s="282" t="str">
        <f t="shared" si="83"/>
        <v>06514C</v>
      </c>
      <c r="AC106" s="130" t="str">
        <f t="shared" si="66"/>
        <v xml:space="preserve">Manager Accounts Payable </v>
      </c>
      <c r="AD106" s="284" t="str">
        <f t="shared" si="67"/>
        <v>34D</v>
      </c>
      <c r="AE106" s="282">
        <f t="shared" ca="1" si="75"/>
        <v>38.463999999999999</v>
      </c>
      <c r="AF106" s="282">
        <f t="shared" ca="1" si="76"/>
        <v>40.450000000000003</v>
      </c>
      <c r="AG106" s="282">
        <f t="shared" ca="1" si="77"/>
        <v>42.512</v>
      </c>
      <c r="AH106" s="282">
        <f t="shared" ca="1" si="78"/>
        <v>45.39</v>
      </c>
      <c r="AI106" s="282">
        <f t="shared" ca="1" si="79"/>
        <v>46.660999999999994</v>
      </c>
      <c r="AJ106" s="282">
        <f t="shared" ca="1" si="80"/>
        <v>47.966999999999999</v>
      </c>
      <c r="AK106" s="282">
        <f t="shared" ca="1" si="81"/>
        <v>49.335999999999999</v>
      </c>
    </row>
    <row r="107" spans="1:38" x14ac:dyDescent="0.3">
      <c r="A107" s="75" t="s">
        <v>104</v>
      </c>
      <c r="B107" s="75">
        <v>10</v>
      </c>
      <c r="C107" s="70" t="s">
        <v>44</v>
      </c>
      <c r="D107" s="75">
        <v>460</v>
      </c>
      <c r="E107" s="75" t="s">
        <v>17</v>
      </c>
      <c r="F107" s="73" t="s">
        <v>363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06515C</v>
      </c>
      <c r="Q107" s="191" t="s">
        <v>600</v>
      </c>
      <c r="R107" s="188" t="str">
        <f t="shared" si="65"/>
        <v>Manager Accounts Receivable</v>
      </c>
      <c r="S107" s="189" t="str">
        <f t="shared" si="84"/>
        <v>34D</v>
      </c>
      <c r="T107" s="186" cm="1">
        <f t="array" aca="1" ref="T107" ca="1">ROUND(IF($Q107="Y",VLOOKUP($P107, INDIRECT($Q$2),T$6,0)*INDIRECT($P$1),VLOOKUP($P107, INDIRECT($Q$2),T$6,0)),IF($E107="E",0,3))</f>
        <v>80005</v>
      </c>
      <c r="U107" s="186" cm="1">
        <f t="array" aca="1" ref="U107" ca="1">ROUND(IF($Q107="Y",VLOOKUP($P107, INDIRECT($Q$2),U$6,0)*INDIRECT($P$1),VLOOKUP($P107, INDIRECT($Q$2),U$6,0)),IF($E107="E",0,3))</f>
        <v>84136</v>
      </c>
      <c r="V107" s="186" cm="1">
        <f t="array" aca="1" ref="V107" ca="1">ROUND(IF($Q107="Y",VLOOKUP($P107, INDIRECT($Q$2),V$6,0)*INDIRECT($P$1),VLOOKUP($P107, INDIRECT($Q$2),V$6,0)),IF($E107="E",0,3))</f>
        <v>88424</v>
      </c>
      <c r="W107" s="186" cm="1">
        <f t="array" aca="1" ref="W107" ca="1">ROUND(IF($Q107="Y",VLOOKUP($P107, INDIRECT($Q$2),W$6,0)*INDIRECT($P$1),VLOOKUP($P107, INDIRECT($Q$2),W$6,0)),IF($E107="E",0,3))</f>
        <v>94410</v>
      </c>
      <c r="X107" s="186" cm="1">
        <f t="array" aca="1" ref="X107" ca="1">ROUND(IF($Q107="Y",VLOOKUP($P107, INDIRECT($Q$2),X$6,0)*INDIRECT($P$1),VLOOKUP($P107, INDIRECT($Q$2),X$6,0)),IF($E107="E",0,3))</f>
        <v>97054</v>
      </c>
      <c r="Y107" s="186" cm="1">
        <f t="array" aca="1" ref="Y107" ca="1">ROUND(IF($Q107="Y",VLOOKUP($P107, INDIRECT($Q$2),Y$6,0)*INDIRECT($P$1),VLOOKUP($P107, INDIRECT($Q$2),Y$6,0)),IF($E107="E",0,3))</f>
        <v>99771</v>
      </c>
      <c r="Z107" s="186" cm="1">
        <f t="array" aca="1" ref="Z107" ca="1">ROUND(IF($Q107="Y",VLOOKUP($P107, INDIRECT($Q$2),Z$6,0)*INDIRECT($P$1),VLOOKUP($P107, INDIRECT($Q$2),Z$6,0)),IF($E107="E",0,3))</f>
        <v>102617</v>
      </c>
      <c r="AA107" s="186"/>
      <c r="AB107" s="282" t="str">
        <f t="shared" si="83"/>
        <v>06515C</v>
      </c>
      <c r="AC107" s="130" t="str">
        <f t="shared" si="66"/>
        <v>Manager Accounts Receivable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70"/>
        <v>84136</v>
      </c>
      <c r="H108" s="74">
        <f t="shared" ca="1" si="71"/>
        <v>88424</v>
      </c>
      <c r="I108" s="74">
        <f t="shared" ca="1" si="72"/>
        <v>94410</v>
      </c>
      <c r="J108" s="74">
        <f t="shared" ca="1" si="73"/>
        <v>97054</v>
      </c>
      <c r="K108" s="74">
        <f t="shared" ca="1" si="74"/>
        <v>99771</v>
      </c>
      <c r="L108" s="74">
        <f t="shared" ca="1" si="68"/>
        <v>102617</v>
      </c>
      <c r="M108" s="74">
        <f t="shared" ca="1" si="69"/>
        <v>105506</v>
      </c>
      <c r="N108" s="72"/>
      <c r="P108" s="187" t="str">
        <f t="shared" si="82"/>
        <v>06523C</v>
      </c>
      <c r="Q108" s="191" t="s">
        <v>600</v>
      </c>
      <c r="R108" s="188" t="str">
        <f t="shared" si="65"/>
        <v>Manager Admin &amp; Data Quality</v>
      </c>
      <c r="S108" s="189" t="str">
        <f t="shared" si="84"/>
        <v>90</v>
      </c>
      <c r="T108" s="186" cm="1">
        <f t="array" aca="1" ref="T108" ca="1">ROUND(IF($Q108="Y",VLOOKUP($P108, INDIRECT($Q$2),T$6,0)*INDIRECT($P$1),VLOOKUP($P108, INDIRECT($Q$2),T$6,0)),IF($E108="E",0,3))</f>
        <v>84136</v>
      </c>
      <c r="U108" s="186" cm="1">
        <f t="array" aca="1" ref="U108" ca="1">ROUND(IF($Q108="Y",VLOOKUP($P108, INDIRECT($Q$2),U$6,0)*INDIRECT($P$1),VLOOKUP($P108, INDIRECT($Q$2),U$6,0)),IF($E108="E",0,3))</f>
        <v>88424</v>
      </c>
      <c r="V108" s="186" cm="1">
        <f t="array" aca="1" ref="V108" ca="1">ROUND(IF($Q108="Y",VLOOKUP($P108, INDIRECT($Q$2),V$6,0)*INDIRECT($P$1),VLOOKUP($P108, INDIRECT($Q$2),V$6,0)),IF($E108="E",0,3))</f>
        <v>94410</v>
      </c>
      <c r="W108" s="186" cm="1">
        <f t="array" aca="1" ref="W108" ca="1">ROUND(IF($Q108="Y",VLOOKUP($P108, INDIRECT($Q$2),W$6,0)*INDIRECT($P$1),VLOOKUP($P108, INDIRECT($Q$2),W$6,0)),IF($E108="E",0,3))</f>
        <v>97054</v>
      </c>
      <c r="X108" s="186" cm="1">
        <f t="array" aca="1" ref="X108" ca="1">ROUND(IF($Q108="Y",VLOOKUP($P108, INDIRECT($Q$2),X$6,0)*INDIRECT($P$1),VLOOKUP($P108, INDIRECT($Q$2),X$6,0)),IF($E108="E",0,3))</f>
        <v>99771</v>
      </c>
      <c r="Y108" s="186" cm="1">
        <f t="array" aca="1" ref="Y108" ca="1">ROUND(IF($Q108="Y",VLOOKUP($P108, INDIRECT($Q$2),Y$6,0)*INDIRECT($P$1),VLOOKUP($P108, INDIRECT($Q$2),Y$6,0)),IF($E108="E",0,3))</f>
        <v>102617</v>
      </c>
      <c r="Z108" s="186" cm="1">
        <f t="array" aca="1" ref="Z108" ca="1">ROUND(IF($Q108="Y",VLOOKUP($P108, INDIRECT($Q$2),Z$6,0)*INDIRECT($P$1),VLOOKUP($P108, INDIRECT($Q$2),Z$6,0)),IF($E108="E",0,3))</f>
        <v>105506</v>
      </c>
      <c r="AA108" s="186"/>
      <c r="AB108" s="282" t="str">
        <f t="shared" si="83"/>
        <v>06523C</v>
      </c>
      <c r="AC108" s="130" t="str">
        <f t="shared" si="66"/>
        <v>Manager Admin &amp; Data Quality</v>
      </c>
      <c r="AD108" s="284" t="str">
        <f t="shared" si="67"/>
        <v>90</v>
      </c>
      <c r="AE108" s="282">
        <f t="shared" ca="1" si="75"/>
        <v>40.450000000000003</v>
      </c>
      <c r="AF108" s="282">
        <f t="shared" ca="1" si="76"/>
        <v>42.512</v>
      </c>
      <c r="AG108" s="282">
        <f t="shared" ca="1" si="77"/>
        <v>45.39</v>
      </c>
      <c r="AH108" s="282">
        <f t="shared" ca="1" si="78"/>
        <v>46.660999999999994</v>
      </c>
      <c r="AI108" s="282">
        <f t="shared" ca="1" si="79"/>
        <v>47.966999999999999</v>
      </c>
      <c r="AJ108" s="282">
        <f t="shared" ca="1" si="80"/>
        <v>49.335999999999999</v>
      </c>
      <c r="AK108" s="282">
        <f t="shared" ca="1" si="81"/>
        <v>50.724999999999994</v>
      </c>
    </row>
    <row r="109" spans="1:38" x14ac:dyDescent="0.3">
      <c r="A109" s="75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si="70"/>
        <v>91892</v>
      </c>
      <c r="H109" s="74">
        <f t="shared" si="71"/>
        <v>95567</v>
      </c>
      <c r="I109" s="74">
        <f t="shared" si="72"/>
        <v>99389</v>
      </c>
      <c r="J109" s="74">
        <f t="shared" si="73"/>
        <v>103364</v>
      </c>
      <c r="K109" s="74">
        <f t="shared" si="74"/>
        <v>107500</v>
      </c>
      <c r="L109" s="74">
        <f t="shared" si="68"/>
        <v>0</v>
      </c>
      <c r="M109" s="74">
        <f t="shared" si="69"/>
        <v>0</v>
      </c>
      <c r="N109" s="72"/>
      <c r="P109" s="187" t="str">
        <f t="shared" si="82"/>
        <v>53055C</v>
      </c>
      <c r="Q109" s="191" t="s">
        <v>600</v>
      </c>
      <c r="R109" s="188" t="str">
        <f t="shared" si="65"/>
        <v>Manager Administration - Office of Community Safety</v>
      </c>
      <c r="S109" s="189" t="str">
        <f t="shared" si="84"/>
        <v>10</v>
      </c>
      <c r="T109" s="186">
        <v>91892</v>
      </c>
      <c r="U109" s="186">
        <v>95567</v>
      </c>
      <c r="V109" s="186">
        <v>99389</v>
      </c>
      <c r="W109" s="186">
        <v>103364</v>
      </c>
      <c r="X109" s="186">
        <v>107500</v>
      </c>
      <c r="AA109" s="186"/>
      <c r="AB109" s="282" t="str">
        <f t="shared" si="83"/>
        <v>53055C</v>
      </c>
      <c r="AC109" s="130" t="str">
        <f t="shared" si="66"/>
        <v>Manager Administration - Office of Community Safety</v>
      </c>
      <c r="AD109" s="284" t="str">
        <f t="shared" si="67"/>
        <v>10</v>
      </c>
      <c r="AE109" s="282">
        <f t="shared" si="75"/>
        <v>44.178999999999995</v>
      </c>
      <c r="AF109" s="282">
        <f t="shared" si="76"/>
        <v>45.945999999999998</v>
      </c>
      <c r="AG109" s="282">
        <f t="shared" si="77"/>
        <v>47.783999999999999</v>
      </c>
      <c r="AH109" s="282">
        <f t="shared" si="78"/>
        <v>49.695</v>
      </c>
      <c r="AI109" s="282">
        <f t="shared" si="79"/>
        <v>51.683</v>
      </c>
      <c r="AJ109" s="282" t="str">
        <f t="shared" si="80"/>
        <v/>
      </c>
      <c r="AK109" s="282" t="str">
        <f t="shared" si="81"/>
        <v/>
      </c>
    </row>
    <row r="110" spans="1:38" x14ac:dyDescent="0.3">
      <c r="A110" s="75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70"/>
        <v>88287</v>
      </c>
      <c r="H110" s="74">
        <f t="shared" ca="1" si="71"/>
        <v>92935</v>
      </c>
      <c r="I110" s="74">
        <f t="shared" ca="1" si="72"/>
        <v>97824</v>
      </c>
      <c r="J110" s="74">
        <f t="shared" ca="1" si="73"/>
        <v>104477</v>
      </c>
      <c r="K110" s="74">
        <f t="shared" ca="1" si="74"/>
        <v>107404</v>
      </c>
      <c r="L110" s="74">
        <f t="shared" ca="1" si="68"/>
        <v>110412</v>
      </c>
      <c r="M110" s="74">
        <f t="shared" ca="1" si="69"/>
        <v>113558</v>
      </c>
      <c r="N110" s="72"/>
      <c r="P110" s="187" t="str">
        <f t="shared" si="82"/>
        <v>06520C</v>
      </c>
      <c r="Q110" s="191" t="s">
        <v>600</v>
      </c>
      <c r="R110" s="188" t="str">
        <f t="shared" si="65"/>
        <v>Manager Administration City Attorney's Office</v>
      </c>
      <c r="S110" s="189" t="str">
        <f t="shared" si="84"/>
        <v>41C</v>
      </c>
      <c r="T110" s="186" cm="1">
        <f t="array" aca="1" ref="T110" ca="1">ROUND(IF($Q110="Y",VLOOKUP($P110, INDIRECT($Q$2),T$6,0)*INDIRECT($P$1),VLOOKUP($P110, INDIRECT($Q$2),T$6,0)),IF($E110="E",0,3))</f>
        <v>88287</v>
      </c>
      <c r="U110" s="186" cm="1">
        <f t="array" aca="1" ref="U110" ca="1">ROUND(IF($Q110="Y",VLOOKUP($P110, INDIRECT($Q$2),U$6,0)*INDIRECT($P$1),VLOOKUP($P110, INDIRECT($Q$2),U$6,0)),IF($E110="E",0,3))</f>
        <v>92935</v>
      </c>
      <c r="V110" s="186" cm="1">
        <f t="array" aca="1" ref="V110" ca="1">ROUND(IF($Q110="Y",VLOOKUP($P110, INDIRECT($Q$2),V$6,0)*INDIRECT($P$1),VLOOKUP($P110, INDIRECT($Q$2),V$6,0)),IF($E110="E",0,3))</f>
        <v>97824</v>
      </c>
      <c r="W110" s="186" cm="1">
        <f t="array" aca="1" ref="W110" ca="1">ROUND(IF($Q110="Y",VLOOKUP($P110, INDIRECT($Q$2),W$6,0)*INDIRECT($P$1),VLOOKUP($P110, INDIRECT($Q$2),W$6,0)),IF($E110="E",0,3))</f>
        <v>104477</v>
      </c>
      <c r="X110" s="186" cm="1">
        <f t="array" aca="1" ref="X110" ca="1">ROUND(IF($Q110="Y",VLOOKUP($P110, INDIRECT($Q$2),X$6,0)*INDIRECT($P$1),VLOOKUP($P110, INDIRECT($Q$2),X$6,0)),IF($E110="E",0,3))</f>
        <v>107404</v>
      </c>
      <c r="Y110" s="186" cm="1">
        <f t="array" aca="1" ref="Y110" ca="1">ROUND(IF($Q110="Y",VLOOKUP($P110, INDIRECT($Q$2),Y$6,0)*INDIRECT($P$1),VLOOKUP($P110, INDIRECT($Q$2),Y$6,0)),IF($E110="E",0,3))</f>
        <v>110412</v>
      </c>
      <c r="Z110" s="186" cm="1">
        <f t="array" aca="1" ref="Z110" ca="1">ROUND(IF($Q110="Y",VLOOKUP($P110, INDIRECT($Q$2),Z$6,0)*INDIRECT($P$1),VLOOKUP($P110, INDIRECT($Q$2),Z$6,0)),IF($E110="E",0,3))</f>
        <v>113558</v>
      </c>
      <c r="AA110" s="186"/>
      <c r="AB110" s="282" t="str">
        <f t="shared" si="83"/>
        <v>06520C</v>
      </c>
      <c r="AC110" s="130" t="str">
        <f t="shared" si="66"/>
        <v>Manager Administration City Attorney's Office</v>
      </c>
      <c r="AD110" s="284" t="str">
        <f t="shared" si="67"/>
        <v>41C</v>
      </c>
      <c r="AE110" s="282">
        <f t="shared" ca="1" si="75"/>
        <v>42.445999999999998</v>
      </c>
      <c r="AF110" s="282">
        <f t="shared" ca="1" si="76"/>
        <v>44.680999999999997</v>
      </c>
      <c r="AG110" s="282">
        <f t="shared" ca="1" si="77"/>
        <v>47.030999999999999</v>
      </c>
      <c r="AH110" s="282">
        <f t="shared" ca="1" si="78"/>
        <v>50.23</v>
      </c>
      <c r="AI110" s="282">
        <f t="shared" ca="1" si="79"/>
        <v>51.637</v>
      </c>
      <c r="AJ110" s="282">
        <f t="shared" ca="1" si="80"/>
        <v>53.082999999999998</v>
      </c>
      <c r="AK110" s="282">
        <f t="shared" ca="1" si="81"/>
        <v>54.595999999999997</v>
      </c>
    </row>
    <row r="111" spans="1:38" x14ac:dyDescent="0.3">
      <c r="A111" s="75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70"/>
        <v>81521</v>
      </c>
      <c r="H111" s="74">
        <f t="shared" ca="1" si="71"/>
        <v>85579</v>
      </c>
      <c r="I111" s="74">
        <f t="shared" ca="1" si="72"/>
        <v>89869</v>
      </c>
      <c r="J111" s="74">
        <f t="shared" ca="1" si="73"/>
        <v>95680</v>
      </c>
      <c r="K111" s="74">
        <f t="shared" ca="1" si="74"/>
        <v>98357</v>
      </c>
      <c r="L111" s="74">
        <f t="shared" ca="1" si="68"/>
        <v>101114</v>
      </c>
      <c r="M111" s="74">
        <f t="shared" ca="1" si="69"/>
        <v>103996</v>
      </c>
      <c r="N111" s="72"/>
      <c r="P111" s="187" t="str">
        <f t="shared" si="82"/>
        <v>06542C</v>
      </c>
      <c r="Q111" s="191" t="s">
        <v>600</v>
      </c>
      <c r="R111" s="188" t="str">
        <f t="shared" si="65"/>
        <v>Manager Administrative Services</v>
      </c>
      <c r="S111" s="189" t="str">
        <f t="shared" si="84"/>
        <v>34M</v>
      </c>
      <c r="T111" s="186" cm="1">
        <f t="array" aca="1" ref="T111" ca="1">ROUND(IF($Q111="Y",VLOOKUP($P111, INDIRECT($Q$2),T$6,0)*INDIRECT($P$1),VLOOKUP($P111, INDIRECT($Q$2),T$6,0)),IF($E111="E",0,3))</f>
        <v>81521</v>
      </c>
      <c r="U111" s="186" cm="1">
        <f t="array" aca="1" ref="U111" ca="1">ROUND(IF($Q111="Y",VLOOKUP($P111, INDIRECT($Q$2),U$6,0)*INDIRECT($P$1),VLOOKUP($P111, INDIRECT($Q$2),U$6,0)),IF($E111="E",0,3))</f>
        <v>85579</v>
      </c>
      <c r="V111" s="186" cm="1">
        <f t="array" aca="1" ref="V111" ca="1">ROUND(IF($Q111="Y",VLOOKUP($P111, INDIRECT($Q$2),V$6,0)*INDIRECT($P$1),VLOOKUP($P111, INDIRECT($Q$2),V$6,0)),IF($E111="E",0,3))</f>
        <v>89869</v>
      </c>
      <c r="W111" s="186" cm="1">
        <f t="array" aca="1" ref="W111" ca="1">ROUND(IF($Q111="Y",VLOOKUP($P111, INDIRECT($Q$2),W$6,0)*INDIRECT($P$1),VLOOKUP($P111, INDIRECT($Q$2),W$6,0)),IF($E111="E",0,3))</f>
        <v>95680</v>
      </c>
      <c r="X111" s="186" cm="1">
        <f t="array" aca="1" ref="X111" ca="1">ROUND(IF($Q111="Y",VLOOKUP($P111, INDIRECT($Q$2),X$6,0)*INDIRECT($P$1),VLOOKUP($P111, INDIRECT($Q$2),X$6,0)),IF($E111="E",0,3))</f>
        <v>98357</v>
      </c>
      <c r="Y111" s="186" cm="1">
        <f t="array" aca="1" ref="Y111" ca="1">ROUND(IF($Q111="Y",VLOOKUP($P111, INDIRECT($Q$2),Y$6,0)*INDIRECT($P$1),VLOOKUP($P111, INDIRECT($Q$2),Y$6,0)),IF($E111="E",0,3))</f>
        <v>101114</v>
      </c>
      <c r="Z111" s="186" cm="1">
        <f t="array" aca="1" ref="Z111" ca="1">ROUND(IF($Q111="Y",VLOOKUP($P111, INDIRECT($Q$2),Z$6,0)*INDIRECT($P$1),VLOOKUP($P111, INDIRECT($Q$2),Z$6,0)),IF($E111="E",0,3))</f>
        <v>103996</v>
      </c>
      <c r="AA111" s="186"/>
      <c r="AB111" s="282" t="str">
        <f t="shared" si="83"/>
        <v>06542C</v>
      </c>
      <c r="AC111" s="130" t="str">
        <f t="shared" si="66"/>
        <v>Manager Administrative Services</v>
      </c>
      <c r="AD111" s="284" t="str">
        <f t="shared" si="67"/>
        <v>34M</v>
      </c>
      <c r="AE111" s="282">
        <f t="shared" ca="1" si="75"/>
        <v>39.192999999999998</v>
      </c>
      <c r="AF111" s="282">
        <f t="shared" ca="1" si="76"/>
        <v>41.143999999999998</v>
      </c>
      <c r="AG111" s="282">
        <f t="shared" ca="1" si="77"/>
        <v>43.207000000000001</v>
      </c>
      <c r="AH111" s="282">
        <f t="shared" ca="1" si="78"/>
        <v>46</v>
      </c>
      <c r="AI111" s="282">
        <f t="shared" ca="1" si="79"/>
        <v>47.287999999999997</v>
      </c>
      <c r="AJ111" s="282">
        <f t="shared" ca="1" si="80"/>
        <v>48.613</v>
      </c>
      <c r="AK111" s="282">
        <f t="shared" ca="1" si="81"/>
        <v>49.998999999999995</v>
      </c>
    </row>
    <row r="112" spans="1:38" x14ac:dyDescent="0.3">
      <c r="A112" s="75" t="s">
        <v>109</v>
      </c>
      <c r="B112" s="75">
        <v>12</v>
      </c>
      <c r="C112" s="70" t="s">
        <v>108</v>
      </c>
      <c r="D112" s="75">
        <v>563</v>
      </c>
      <c r="E112" s="75" t="s">
        <v>17</v>
      </c>
      <c r="F112" s="73" t="s">
        <v>367</v>
      </c>
      <c r="G112" s="74">
        <f t="shared" ca="1" si="70"/>
        <v>93599</v>
      </c>
      <c r="H112" s="74">
        <f t="shared" ca="1" si="71"/>
        <v>98277</v>
      </c>
      <c r="I112" s="74">
        <f t="shared" ca="1" si="72"/>
        <v>103193</v>
      </c>
      <c r="J112" s="74">
        <f t="shared" ca="1" si="73"/>
        <v>108651</v>
      </c>
      <c r="K112" s="74">
        <f t="shared" ca="1" si="74"/>
        <v>111694</v>
      </c>
      <c r="L112" s="74">
        <f t="shared" ca="1" si="68"/>
        <v>114821</v>
      </c>
      <c r="M112" s="74">
        <f t="shared" ca="1" si="69"/>
        <v>118094</v>
      </c>
      <c r="N112" s="72"/>
      <c r="P112" s="187" t="str">
        <f t="shared" si="82"/>
        <v>06560C</v>
      </c>
      <c r="Q112" s="191" t="s">
        <v>600</v>
      </c>
      <c r="R112" s="188" t="str">
        <f t="shared" si="65"/>
        <v>Manager Assessment Services</v>
      </c>
      <c r="S112" s="189" t="str">
        <f t="shared" si="84"/>
        <v>47</v>
      </c>
      <c r="T112" s="186" cm="1">
        <f t="array" aca="1" ref="T112" ca="1">ROUND(IF($Q112="Y",VLOOKUP($P112, INDIRECT($Q$2),T$6,0)*INDIRECT($P$1),VLOOKUP($P112, INDIRECT($Q$2),T$6,0)),IF($E112="E",0,3))</f>
        <v>93599</v>
      </c>
      <c r="U112" s="186" cm="1">
        <f t="array" aca="1" ref="U112" ca="1">ROUND(IF($Q112="Y",VLOOKUP($P112, INDIRECT($Q$2),U$6,0)*INDIRECT($P$1),VLOOKUP($P112, INDIRECT($Q$2),U$6,0)),IF($E112="E",0,3))</f>
        <v>98277</v>
      </c>
      <c r="V112" s="186" cm="1">
        <f t="array" aca="1" ref="V112" ca="1">ROUND(IF($Q112="Y",VLOOKUP($P112, INDIRECT($Q$2),V$6,0)*INDIRECT($P$1),VLOOKUP($P112, INDIRECT($Q$2),V$6,0)),IF($E112="E",0,3))</f>
        <v>103193</v>
      </c>
      <c r="W112" s="186" cm="1">
        <f t="array" aca="1" ref="W112" ca="1">ROUND(IF($Q112="Y",VLOOKUP($P112, INDIRECT($Q$2),W$6,0)*INDIRECT($P$1),VLOOKUP($P112, INDIRECT($Q$2),W$6,0)),IF($E112="E",0,3))</f>
        <v>108651</v>
      </c>
      <c r="X112" s="186" cm="1">
        <f t="array" aca="1" ref="X112" ca="1">ROUND(IF($Q112="Y",VLOOKUP($P112, INDIRECT($Q$2),X$6,0)*INDIRECT($P$1),VLOOKUP($P112, INDIRECT($Q$2),X$6,0)),IF($E112="E",0,3))</f>
        <v>111694</v>
      </c>
      <c r="Y112" s="186" cm="1">
        <f t="array" aca="1" ref="Y112" ca="1">ROUND(IF($Q112="Y",VLOOKUP($P112, INDIRECT($Q$2),Y$6,0)*INDIRECT($P$1),VLOOKUP($P112, INDIRECT($Q$2),Y$6,0)),IF($E112="E",0,3))</f>
        <v>114821</v>
      </c>
      <c r="Z112" s="186" cm="1">
        <f t="array" aca="1" ref="Z112" ca="1">ROUND(IF($Q112="Y",VLOOKUP($P112, INDIRECT($Q$2),Z$6,0)*INDIRECT($P$1),VLOOKUP($P112, INDIRECT($Q$2),Z$6,0)),IF($E112="E",0,3))</f>
        <v>118094</v>
      </c>
      <c r="AA112" s="186"/>
      <c r="AB112" s="282" t="str">
        <f t="shared" si="83"/>
        <v>06560C</v>
      </c>
      <c r="AC112" s="130" t="str">
        <f t="shared" si="66"/>
        <v>Manager Assessment Services</v>
      </c>
      <c r="AD112" s="284" t="str">
        <f t="shared" si="67"/>
        <v>47</v>
      </c>
      <c r="AE112" s="282">
        <f t="shared" ca="1" si="75"/>
        <v>45</v>
      </c>
      <c r="AF112" s="282">
        <f t="shared" ca="1" si="76"/>
        <v>47.248999999999995</v>
      </c>
      <c r="AG112" s="282">
        <f t="shared" ca="1" si="77"/>
        <v>49.613</v>
      </c>
      <c r="AH112" s="282">
        <f t="shared" ca="1" si="78"/>
        <v>52.236999999999995</v>
      </c>
      <c r="AI112" s="282">
        <f t="shared" ca="1" si="79"/>
        <v>53.699999999999996</v>
      </c>
      <c r="AJ112" s="282">
        <f t="shared" ca="1" si="80"/>
        <v>55.202999999999996</v>
      </c>
      <c r="AK112" s="282">
        <f t="shared" ca="1" si="81"/>
        <v>56.775999999999996</v>
      </c>
    </row>
    <row r="113" spans="1:37" x14ac:dyDescent="0.3">
      <c r="A113" s="75" t="s">
        <v>110</v>
      </c>
      <c r="B113" s="75">
        <v>10</v>
      </c>
      <c r="C113" s="70" t="s">
        <v>580</v>
      </c>
      <c r="D113" s="75">
        <v>473</v>
      </c>
      <c r="E113" s="75" t="s">
        <v>17</v>
      </c>
      <c r="F113" s="73" t="s">
        <v>368</v>
      </c>
      <c r="G113" s="74">
        <f t="shared" ca="1" si="70"/>
        <v>88882</v>
      </c>
      <c r="H113" s="74">
        <f t="shared" ca="1" si="71"/>
        <v>92442</v>
      </c>
      <c r="I113" s="74">
        <f t="shared" ca="1" si="72"/>
        <v>96143</v>
      </c>
      <c r="J113" s="74">
        <f t="shared" ca="1" si="73"/>
        <v>99993</v>
      </c>
      <c r="K113" s="74">
        <f t="shared" ca="1" si="74"/>
        <v>103997</v>
      </c>
      <c r="L113" s="74">
        <f t="shared" ca="1" si="68"/>
        <v>0</v>
      </c>
      <c r="M113" s="74">
        <f t="shared" ca="1" si="69"/>
        <v>0</v>
      </c>
      <c r="N113" s="72"/>
      <c r="P113" s="187" t="str">
        <f t="shared" si="82"/>
        <v>06583C</v>
      </c>
      <c r="Q113" s="191" t="s">
        <v>600</v>
      </c>
      <c r="R113" s="188" t="str">
        <f t="shared" si="65"/>
        <v xml:space="preserve">Manager Business Analysis </v>
      </c>
      <c r="S113" s="189" t="str">
        <f t="shared" si="84"/>
        <v>034</v>
      </c>
      <c r="T113" s="186" cm="1">
        <f t="array" aca="1" ref="T113" ca="1">ROUND(IF($Q113="Y",VLOOKUP($P113, INDIRECT($Q$2),T$6,0)*INDIRECT($P$1),VLOOKUP($P113, INDIRECT($Q$2),T$6,0)),IF($E113="E",0,3))</f>
        <v>88882</v>
      </c>
      <c r="U113" s="186" cm="1">
        <f t="array" aca="1" ref="U113" ca="1">ROUND(IF($Q113="Y",VLOOKUP($P113, INDIRECT($Q$2),U$6,0)*INDIRECT($P$1),VLOOKUP($P113, INDIRECT($Q$2),U$6,0)),IF($E113="E",0,3))</f>
        <v>92442</v>
      </c>
      <c r="V113" s="186" cm="1">
        <f t="array" aca="1" ref="V113" ca="1">ROUND(IF($Q113="Y",VLOOKUP($P113, INDIRECT($Q$2),V$6,0)*INDIRECT($P$1),VLOOKUP($P113, INDIRECT($Q$2),V$6,0)),IF($E113="E",0,3))</f>
        <v>96143</v>
      </c>
      <c r="W113" s="186" cm="1">
        <f t="array" aca="1" ref="W113" ca="1">ROUND(IF($Q113="Y",VLOOKUP($P113, INDIRECT($Q$2),W$6,0)*INDIRECT($P$1),VLOOKUP($P113, INDIRECT($Q$2),W$6,0)),IF($E113="E",0,3))</f>
        <v>99993</v>
      </c>
      <c r="X113" s="186" cm="1">
        <f t="array" aca="1" ref="X113" ca="1">ROUND(IF($Q113="Y",VLOOKUP($P113, INDIRECT($Q$2),X$6,0)*INDIRECT($P$1),VLOOKUP($P113, INDIRECT($Q$2),X$6,0)),IF($E113="E",0,3))</f>
        <v>103997</v>
      </c>
      <c r="Y113" s="186" cm="1">
        <f t="array" aca="1" ref="Y113" ca="1">ROUND(IF($Q113="Y",VLOOKUP($P113, INDIRECT($Q$2),Y$6,0)*INDIRECT($P$1),VLOOKUP($P113, INDIRECT($Q$2),Y$6,0)),IF($E113="E",0,3))</f>
        <v>0</v>
      </c>
      <c r="Z113" s="186" cm="1">
        <f t="array" aca="1" ref="Z113" ca="1">ROUND(IF($Q113="Y",VLOOKUP($P113, INDIRECT($Q$2),Z$6,0)*INDIRECT($P$1),VLOOKUP($P113, INDIRECT($Q$2),Z$6,0)),IF($E113="E",0,3))</f>
        <v>0</v>
      </c>
      <c r="AA113" s="186"/>
      <c r="AB113" s="282" t="str">
        <f t="shared" si="83"/>
        <v>06583C</v>
      </c>
      <c r="AC113" s="130" t="str">
        <f t="shared" si="66"/>
        <v xml:space="preserve">Manager Business Analysis </v>
      </c>
      <c r="AD113" s="284" t="str">
        <f t="shared" si="67"/>
        <v>034</v>
      </c>
      <c r="AE113" s="282">
        <f t="shared" ca="1" si="75"/>
        <v>42.731999999999999</v>
      </c>
      <c r="AF113" s="282">
        <f t="shared" ca="1" si="76"/>
        <v>44.443999999999996</v>
      </c>
      <c r="AG113" s="282">
        <f t="shared" ca="1" si="77"/>
        <v>46.222999999999999</v>
      </c>
      <c r="AH113" s="282">
        <f t="shared" ca="1" si="78"/>
        <v>48.073999999999998</v>
      </c>
      <c r="AI113" s="282">
        <f t="shared" ca="1" si="79"/>
        <v>49.998999999999995</v>
      </c>
      <c r="AJ113" s="282" t="str">
        <f t="shared" ca="1" si="80"/>
        <v/>
      </c>
      <c r="AK113" s="282" t="str">
        <f t="shared" ca="1" si="81"/>
        <v/>
      </c>
    </row>
    <row r="114" spans="1:37" x14ac:dyDescent="0.3">
      <c r="A114" s="75" t="s">
        <v>111</v>
      </c>
      <c r="B114" s="75">
        <v>12</v>
      </c>
      <c r="C114" s="70" t="s">
        <v>32</v>
      </c>
      <c r="D114" s="75">
        <v>585</v>
      </c>
      <c r="E114" s="75" t="s">
        <v>17</v>
      </c>
      <c r="F114" s="73" t="s">
        <v>369</v>
      </c>
      <c r="G114" s="74">
        <f t="shared" ca="1" si="70"/>
        <v>108891</v>
      </c>
      <c r="H114" s="74">
        <f t="shared" ca="1" si="71"/>
        <v>113246</v>
      </c>
      <c r="I114" s="74">
        <f t="shared" ca="1" si="72"/>
        <v>117775</v>
      </c>
      <c r="J114" s="74">
        <f t="shared" ca="1" si="73"/>
        <v>122486</v>
      </c>
      <c r="K114" s="74">
        <f t="shared" ca="1" si="74"/>
        <v>127385</v>
      </c>
      <c r="L114" s="74">
        <f t="shared" ca="1" si="68"/>
        <v>0</v>
      </c>
      <c r="M114" s="74">
        <f t="shared" ca="1" si="69"/>
        <v>0</v>
      </c>
      <c r="N114" s="72"/>
      <c r="P114" s="187" t="str">
        <f t="shared" si="82"/>
        <v>52580C</v>
      </c>
      <c r="Q114" s="191" t="s">
        <v>600</v>
      </c>
      <c r="R114" s="188" t="str">
        <f t="shared" si="65"/>
        <v>Manager Business Finance</v>
      </c>
      <c r="S114" s="189" t="str">
        <f t="shared" si="84"/>
        <v>105</v>
      </c>
      <c r="T114" s="186" cm="1">
        <f t="array" aca="1" ref="T114" ca="1">ROUND(IF($Q114="Y",VLOOKUP($P114, INDIRECT($Q$2),T$6,0)*INDIRECT($P$1),VLOOKUP($P114, INDIRECT($Q$2),T$6,0)),IF($E114="E",0,3))</f>
        <v>108891</v>
      </c>
      <c r="U114" s="186" cm="1">
        <f t="array" aca="1" ref="U114" ca="1">ROUND(IF($Q114="Y",VLOOKUP($P114, INDIRECT($Q$2),U$6,0)*INDIRECT($P$1),VLOOKUP($P114, INDIRECT($Q$2),U$6,0)),IF($E114="E",0,3))</f>
        <v>113246</v>
      </c>
      <c r="V114" s="186" cm="1">
        <f t="array" aca="1" ref="V114" ca="1">ROUND(IF($Q114="Y",VLOOKUP($P114, INDIRECT($Q$2),V$6,0)*INDIRECT($P$1),VLOOKUP($P114, INDIRECT($Q$2),V$6,0)),IF($E114="E",0,3))</f>
        <v>117775</v>
      </c>
      <c r="W114" s="186" cm="1">
        <f t="array" aca="1" ref="W114" ca="1">ROUND(IF($Q114="Y",VLOOKUP($P114, INDIRECT($Q$2),W$6,0)*INDIRECT($P$1),VLOOKUP($P114, INDIRECT($Q$2),W$6,0)),IF($E114="E",0,3))</f>
        <v>122486</v>
      </c>
      <c r="X114" s="186" cm="1">
        <f t="array" aca="1" ref="X114" ca="1">ROUND(IF($Q114="Y",VLOOKUP($P114, INDIRECT($Q$2),X$6,0)*INDIRECT($P$1),VLOOKUP($P114, INDIRECT($Q$2),X$6,0)),IF($E114="E",0,3))</f>
        <v>127385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3"/>
        <v>52580C</v>
      </c>
      <c r="AC114" s="130" t="str">
        <f t="shared" si="66"/>
        <v>Manager Business Finance</v>
      </c>
      <c r="AD114" s="284" t="str">
        <f t="shared" si="67"/>
        <v>105</v>
      </c>
      <c r="AE114" s="282">
        <f t="shared" ca="1" si="75"/>
        <v>52.351999999999997</v>
      </c>
      <c r="AF114" s="282">
        <f t="shared" ca="1" si="76"/>
        <v>54.445999999999998</v>
      </c>
      <c r="AG114" s="282">
        <f t="shared" ca="1" si="77"/>
        <v>56.622999999999998</v>
      </c>
      <c r="AH114" s="282">
        <f t="shared" ca="1" si="78"/>
        <v>58.887999999999998</v>
      </c>
      <c r="AI114" s="282">
        <f t="shared" ca="1" si="79"/>
        <v>61.242999999999995</v>
      </c>
      <c r="AJ114" s="282" t="str">
        <f t="shared" ca="1" si="80"/>
        <v/>
      </c>
      <c r="AK114" s="282" t="str">
        <f t="shared" ca="1" si="81"/>
        <v/>
      </c>
    </row>
    <row r="115" spans="1:37" x14ac:dyDescent="0.3">
      <c r="A115" s="75" t="s">
        <v>114</v>
      </c>
      <c r="B115" s="75">
        <v>13</v>
      </c>
      <c r="C115" s="70" t="s">
        <v>76</v>
      </c>
      <c r="D115" s="75">
        <v>590</v>
      </c>
      <c r="E115" s="75" t="s">
        <v>17</v>
      </c>
      <c r="F115" s="73" t="s">
        <v>371</v>
      </c>
      <c r="G115" s="74">
        <f t="shared" ca="1" si="70"/>
        <v>109243</v>
      </c>
      <c r="H115" s="74">
        <f t="shared" ca="1" si="71"/>
        <v>113611</v>
      </c>
      <c r="I115" s="74">
        <f t="shared" ca="1" si="72"/>
        <v>118156</v>
      </c>
      <c r="J115" s="74">
        <f t="shared" ca="1" si="73"/>
        <v>122882</v>
      </c>
      <c r="K115" s="74">
        <f t="shared" ca="1" si="74"/>
        <v>127798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06590C</v>
      </c>
      <c r="Q115" s="191" t="s">
        <v>600</v>
      </c>
      <c r="R115" s="188" t="str">
        <f t="shared" ref="R115:R147" si="85">F115</f>
        <v>Manager Business Licensing</v>
      </c>
      <c r="S115" s="189" t="str">
        <f t="shared" si="84"/>
        <v>63</v>
      </c>
      <c r="T115" s="186" cm="1">
        <f t="array" aca="1" ref="T115" ca="1">ROUND(IF($Q115="Y",VLOOKUP($P115, INDIRECT($Q$2),T$6,0)*INDIRECT($P$1),VLOOKUP($P115, INDIRECT($Q$2),T$6,0)),IF($E115="E",0,3))</f>
        <v>109243</v>
      </c>
      <c r="U115" s="186" cm="1">
        <f t="array" aca="1" ref="U115" ca="1">ROUND(IF($Q115="Y",VLOOKUP($P115, INDIRECT($Q$2),U$6,0)*INDIRECT($P$1),VLOOKUP($P115, INDIRECT($Q$2),U$6,0)),IF($E115="E",0,3))</f>
        <v>113611</v>
      </c>
      <c r="V115" s="186" cm="1">
        <f t="array" aca="1" ref="V115" ca="1">ROUND(IF($Q115="Y",VLOOKUP($P115, INDIRECT($Q$2),V$6,0)*INDIRECT($P$1),VLOOKUP($P115, INDIRECT($Q$2),V$6,0)),IF($E115="E",0,3))</f>
        <v>118156</v>
      </c>
      <c r="W115" s="186" cm="1">
        <f t="array" aca="1" ref="W115" ca="1">ROUND(IF($Q115="Y",VLOOKUP($P115, INDIRECT($Q$2),W$6,0)*INDIRECT($P$1),VLOOKUP($P115, INDIRECT($Q$2),W$6,0)),IF($E115="E",0,3))</f>
        <v>122882</v>
      </c>
      <c r="X115" s="186" cm="1">
        <f t="array" aca="1" ref="X115" ca="1">ROUND(IF($Q115="Y",VLOOKUP($P115, INDIRECT($Q$2),X$6,0)*INDIRECT($P$1),VLOOKUP($P115, INDIRECT($Q$2),X$6,0)),IF($E115="E",0,3))</f>
        <v>127798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3"/>
        <v>06590C</v>
      </c>
      <c r="AC115" s="130" t="str">
        <f t="shared" ref="AC115:AC147" si="86">F115</f>
        <v>Manager Business Licensing</v>
      </c>
      <c r="AD115" s="284" t="str">
        <f t="shared" ref="AD115:AD147" si="87">C115</f>
        <v>63</v>
      </c>
      <c r="AE115" s="282">
        <f t="shared" ca="1" si="75"/>
        <v>52.521000000000001</v>
      </c>
      <c r="AF115" s="282">
        <f t="shared" ca="1" si="76"/>
        <v>54.620999999999995</v>
      </c>
      <c r="AG115" s="282">
        <f t="shared" ca="1" si="77"/>
        <v>56.805999999999997</v>
      </c>
      <c r="AH115" s="282">
        <f t="shared" ca="1" si="78"/>
        <v>59.077999999999996</v>
      </c>
      <c r="AI115" s="282">
        <f t="shared" ca="1" si="79"/>
        <v>61.442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115</v>
      </c>
      <c r="B116" s="75">
        <v>11</v>
      </c>
      <c r="C116" s="70" t="s">
        <v>65</v>
      </c>
      <c r="D116" s="75">
        <v>498</v>
      </c>
      <c r="E116" s="75" t="s">
        <v>17</v>
      </c>
      <c r="F116" s="73" t="s">
        <v>372</v>
      </c>
      <c r="G116" s="74">
        <f t="shared" ca="1" si="70"/>
        <v>88287</v>
      </c>
      <c r="H116" s="74">
        <f t="shared" ca="1" si="71"/>
        <v>92935</v>
      </c>
      <c r="I116" s="74">
        <f t="shared" ca="1" si="72"/>
        <v>97824</v>
      </c>
      <c r="J116" s="74">
        <f t="shared" ca="1" si="73"/>
        <v>104477</v>
      </c>
      <c r="K116" s="74">
        <f t="shared" ca="1" si="74"/>
        <v>107404</v>
      </c>
      <c r="L116" s="74">
        <f t="shared" ca="1" si="68"/>
        <v>110412</v>
      </c>
      <c r="M116" s="74">
        <f t="shared" ca="1" si="69"/>
        <v>113558</v>
      </c>
      <c r="N116" s="72"/>
      <c r="P116" s="187" t="str">
        <f t="shared" si="82"/>
        <v>06595C</v>
      </c>
      <c r="Q116" s="191" t="s">
        <v>600</v>
      </c>
      <c r="R116" s="188" t="str">
        <f t="shared" si="85"/>
        <v xml:space="preserve">Manager Buying Services </v>
      </c>
      <c r="S116" s="189" t="str">
        <f t="shared" si="84"/>
        <v>41C</v>
      </c>
      <c r="T116" s="186" cm="1">
        <f t="array" aca="1" ref="T116" ca="1">ROUND(IF($Q116="Y",VLOOKUP($P116, INDIRECT($Q$2),T$6,0)*INDIRECT($P$1),VLOOKUP($P116, INDIRECT($Q$2),T$6,0)),IF($E116="E",0,3))</f>
        <v>88287</v>
      </c>
      <c r="U116" s="186" cm="1">
        <f t="array" aca="1" ref="U116" ca="1">ROUND(IF($Q116="Y",VLOOKUP($P116, INDIRECT($Q$2),U$6,0)*INDIRECT($P$1),VLOOKUP($P116, INDIRECT($Q$2),U$6,0)),IF($E116="E",0,3))</f>
        <v>92935</v>
      </c>
      <c r="V116" s="186" cm="1">
        <f t="array" aca="1" ref="V116" ca="1">ROUND(IF($Q116="Y",VLOOKUP($P116, INDIRECT($Q$2),V$6,0)*INDIRECT($P$1),VLOOKUP($P116, INDIRECT($Q$2),V$6,0)),IF($E116="E",0,3))</f>
        <v>97824</v>
      </c>
      <c r="W116" s="186" cm="1">
        <f t="array" aca="1" ref="W116" ca="1">ROUND(IF($Q116="Y",VLOOKUP($P116, INDIRECT($Q$2),W$6,0)*INDIRECT($P$1),VLOOKUP($P116, INDIRECT($Q$2),W$6,0)),IF($E116="E",0,3))</f>
        <v>104477</v>
      </c>
      <c r="X116" s="186" cm="1">
        <f t="array" aca="1" ref="X116" ca="1">ROUND(IF($Q116="Y",VLOOKUP($P116, INDIRECT($Q$2),X$6,0)*INDIRECT($P$1),VLOOKUP($P116, INDIRECT($Q$2),X$6,0)),IF($E116="E",0,3))</f>
        <v>107404</v>
      </c>
      <c r="Y116" s="186" cm="1">
        <f t="array" aca="1" ref="Y116" ca="1">ROUND(IF($Q116="Y",VLOOKUP($P116, INDIRECT($Q$2),Y$6,0)*INDIRECT($P$1),VLOOKUP($P116, INDIRECT($Q$2),Y$6,0)),IF($E116="E",0,3))</f>
        <v>110412</v>
      </c>
      <c r="Z116" s="186" cm="1">
        <f t="array" aca="1" ref="Z116" ca="1">ROUND(IF($Q116="Y",VLOOKUP($P116, INDIRECT($Q$2),Z$6,0)*INDIRECT($P$1),VLOOKUP($P116, INDIRECT($Q$2),Z$6,0)),IF($E116="E",0,3))</f>
        <v>113558</v>
      </c>
      <c r="AA116" s="186"/>
      <c r="AB116" s="282" t="str">
        <f t="shared" si="83"/>
        <v>06595C</v>
      </c>
      <c r="AC116" s="130" t="str">
        <f t="shared" si="86"/>
        <v xml:space="preserve">Manager Buying Services </v>
      </c>
      <c r="AD116" s="284" t="str">
        <f t="shared" si="87"/>
        <v>41C</v>
      </c>
      <c r="AE116" s="282">
        <f t="shared" ca="1" si="75"/>
        <v>42.445999999999998</v>
      </c>
      <c r="AF116" s="282">
        <f t="shared" ca="1" si="76"/>
        <v>44.680999999999997</v>
      </c>
      <c r="AG116" s="282">
        <f t="shared" ca="1" si="77"/>
        <v>47.030999999999999</v>
      </c>
      <c r="AH116" s="282">
        <f t="shared" ca="1" si="78"/>
        <v>50.23</v>
      </c>
      <c r="AI116" s="282">
        <f t="shared" ca="1" si="79"/>
        <v>51.637</v>
      </c>
      <c r="AJ116" s="282">
        <f t="shared" ca="1" si="80"/>
        <v>53.082999999999998</v>
      </c>
      <c r="AK116" s="282">
        <f t="shared" ca="1" si="81"/>
        <v>54.595999999999997</v>
      </c>
    </row>
    <row r="117" spans="1:37" x14ac:dyDescent="0.3">
      <c r="A117" s="75" t="s">
        <v>116</v>
      </c>
      <c r="B117" s="75">
        <v>10</v>
      </c>
      <c r="C117" s="70" t="s">
        <v>44</v>
      </c>
      <c r="D117" s="75">
        <v>455</v>
      </c>
      <c r="E117" s="75" t="s">
        <v>17</v>
      </c>
      <c r="F117" s="73" t="s">
        <v>373</v>
      </c>
      <c r="G117" s="74">
        <f t="shared" ca="1" si="70"/>
        <v>80005</v>
      </c>
      <c r="H117" s="74">
        <f t="shared" ca="1" si="71"/>
        <v>84136</v>
      </c>
      <c r="I117" s="74">
        <f t="shared" ca="1" si="72"/>
        <v>88424</v>
      </c>
      <c r="J117" s="74">
        <f t="shared" ca="1" si="73"/>
        <v>94410</v>
      </c>
      <c r="K117" s="74">
        <f t="shared" ca="1" si="74"/>
        <v>97054</v>
      </c>
      <c r="L117" s="74">
        <f t="shared" ca="1" si="68"/>
        <v>99771</v>
      </c>
      <c r="M117" s="74">
        <f t="shared" ca="1" si="69"/>
        <v>102617</v>
      </c>
      <c r="N117" s="72"/>
      <c r="P117" s="187" t="str">
        <f t="shared" si="82"/>
        <v>06638C</v>
      </c>
      <c r="Q117" s="191" t="s">
        <v>600</v>
      </c>
      <c r="R117" s="188" t="str">
        <f t="shared" si="85"/>
        <v>Manager Community Engagement</v>
      </c>
      <c r="S117" s="189" t="str">
        <f t="shared" si="84"/>
        <v>34D</v>
      </c>
      <c r="T117" s="186" cm="1">
        <f t="array" aca="1" ref="T117" ca="1">ROUND(IF($Q117="Y",VLOOKUP($P117, INDIRECT($Q$2),T$6,0)*INDIRECT($P$1),VLOOKUP($P117, INDIRECT($Q$2),T$6,0)),IF($E117="E",0,3))</f>
        <v>80005</v>
      </c>
      <c r="U117" s="186" cm="1">
        <f t="array" aca="1" ref="U117" ca="1">ROUND(IF($Q117="Y",VLOOKUP($P117, INDIRECT($Q$2),U$6,0)*INDIRECT($P$1),VLOOKUP($P117, INDIRECT($Q$2),U$6,0)),IF($E117="E",0,3))</f>
        <v>84136</v>
      </c>
      <c r="V117" s="186" cm="1">
        <f t="array" aca="1" ref="V117" ca="1">ROUND(IF($Q117="Y",VLOOKUP($P117, INDIRECT($Q$2),V$6,0)*INDIRECT($P$1),VLOOKUP($P117, INDIRECT($Q$2),V$6,0)),IF($E117="E",0,3))</f>
        <v>88424</v>
      </c>
      <c r="W117" s="186" cm="1">
        <f t="array" aca="1" ref="W117" ca="1">ROUND(IF($Q117="Y",VLOOKUP($P117, INDIRECT($Q$2),W$6,0)*INDIRECT($P$1),VLOOKUP($P117, INDIRECT($Q$2),W$6,0)),IF($E117="E",0,3))</f>
        <v>94410</v>
      </c>
      <c r="X117" s="186" cm="1">
        <f t="array" aca="1" ref="X117" ca="1">ROUND(IF($Q117="Y",VLOOKUP($P117, INDIRECT($Q$2),X$6,0)*INDIRECT($P$1),VLOOKUP($P117, INDIRECT($Q$2),X$6,0)),IF($E117="E",0,3))</f>
        <v>97054</v>
      </c>
      <c r="Y117" s="186" cm="1">
        <f t="array" aca="1" ref="Y117" ca="1">ROUND(IF($Q117="Y",VLOOKUP($P117, INDIRECT($Q$2),Y$6,0)*INDIRECT($P$1),VLOOKUP($P117, INDIRECT($Q$2),Y$6,0)),IF($E117="E",0,3))</f>
        <v>99771</v>
      </c>
      <c r="Z117" s="186" cm="1">
        <f t="array" aca="1" ref="Z117" ca="1">ROUND(IF($Q117="Y",VLOOKUP($P117, INDIRECT($Q$2),Z$6,0)*INDIRECT($P$1),VLOOKUP($P117, INDIRECT($Q$2),Z$6,0)),IF($E117="E",0,3))</f>
        <v>102617</v>
      </c>
      <c r="AA117" s="186"/>
      <c r="AB117" s="282" t="str">
        <f t="shared" si="83"/>
        <v>06638C</v>
      </c>
      <c r="AC117" s="130" t="str">
        <f t="shared" si="86"/>
        <v>Manager Community Engagement</v>
      </c>
      <c r="AD117" s="284" t="str">
        <f t="shared" si="87"/>
        <v>34D</v>
      </c>
      <c r="AE117" s="282">
        <f t="shared" ca="1" si="75"/>
        <v>38.463999999999999</v>
      </c>
      <c r="AF117" s="282">
        <f t="shared" ca="1" si="76"/>
        <v>40.450000000000003</v>
      </c>
      <c r="AG117" s="282">
        <f t="shared" ca="1" si="77"/>
        <v>42.512</v>
      </c>
      <c r="AH117" s="282">
        <f t="shared" ca="1" si="78"/>
        <v>45.39</v>
      </c>
      <c r="AI117" s="282">
        <f t="shared" ca="1" si="79"/>
        <v>46.660999999999994</v>
      </c>
      <c r="AJ117" s="282">
        <f t="shared" ca="1" si="80"/>
        <v>47.966999999999999</v>
      </c>
      <c r="AK117" s="282">
        <f t="shared" ca="1" si="81"/>
        <v>49.335999999999999</v>
      </c>
    </row>
    <row r="118" spans="1:37" x14ac:dyDescent="0.3">
      <c r="A118" s="75" t="s">
        <v>1037</v>
      </c>
      <c r="B118" s="75">
        <v>11</v>
      </c>
      <c r="C118" s="70" t="s">
        <v>888</v>
      </c>
      <c r="D118" s="75">
        <v>525</v>
      </c>
      <c r="E118" s="75" t="s">
        <v>17</v>
      </c>
      <c r="F118" s="73" t="s">
        <v>1038</v>
      </c>
      <c r="G118" s="74">
        <f t="shared" ref="G118" si="88">T118</f>
        <v>97997</v>
      </c>
      <c r="H118" s="74">
        <f t="shared" ref="H118" si="89">U118</f>
        <v>101921</v>
      </c>
      <c r="I118" s="74">
        <f t="shared" ref="I118" si="90">V118</f>
        <v>106002</v>
      </c>
      <c r="J118" s="74">
        <f t="shared" ref="J118" si="91">W118</f>
        <v>110247</v>
      </c>
      <c r="K118" s="74">
        <f t="shared" ref="K118" si="92">X118</f>
        <v>114661</v>
      </c>
      <c r="L118" s="74">
        <f t="shared" si="68"/>
        <v>0</v>
      </c>
      <c r="M118" s="74">
        <f t="shared" si="69"/>
        <v>0</v>
      </c>
      <c r="N118" s="72"/>
      <c r="P118" s="187" t="str">
        <f t="shared" si="82"/>
        <v>59486C</v>
      </c>
      <c r="Q118" s="191" t="s">
        <v>600</v>
      </c>
      <c r="R118" s="188" t="str">
        <f t="shared" si="85"/>
        <v>Manager Community &amp; Cultural Engagement</v>
      </c>
      <c r="S118" s="189" t="str">
        <f t="shared" si="84"/>
        <v>116</v>
      </c>
      <c r="T118" s="373">
        <v>97997</v>
      </c>
      <c r="U118" s="373">
        <v>101921</v>
      </c>
      <c r="V118" s="373">
        <v>106002</v>
      </c>
      <c r="W118" s="373">
        <v>110247</v>
      </c>
      <c r="X118" s="373">
        <v>114661</v>
      </c>
      <c r="AA118" s="186"/>
      <c r="AB118" s="282" t="str">
        <f t="shared" si="83"/>
        <v>59486C</v>
      </c>
      <c r="AC118" s="130" t="str">
        <f t="shared" si="86"/>
        <v>Manager Community &amp; Cultural Engagement</v>
      </c>
      <c r="AD118" s="284" t="str">
        <f t="shared" si="87"/>
        <v>116</v>
      </c>
      <c r="AE118" s="282">
        <f t="shared" si="75"/>
        <v>47.113999999999997</v>
      </c>
      <c r="AF118" s="282">
        <f t="shared" si="76"/>
        <v>49.000999999999998</v>
      </c>
      <c r="AG118" s="282">
        <f t="shared" si="77"/>
        <v>50.963000000000001</v>
      </c>
      <c r="AH118" s="282">
        <f t="shared" si="78"/>
        <v>53.003999999999998</v>
      </c>
      <c r="AI118" s="282">
        <f t="shared" si="79"/>
        <v>55.125999999999998</v>
      </c>
      <c r="AJ118" s="282" t="str">
        <f t="shared" si="80"/>
        <v/>
      </c>
      <c r="AK118" s="282" t="str">
        <f t="shared" si="81"/>
        <v/>
      </c>
    </row>
    <row r="119" spans="1:37" x14ac:dyDescent="0.3">
      <c r="A119" s="75" t="s">
        <v>979</v>
      </c>
      <c r="B119" s="75">
        <v>10</v>
      </c>
      <c r="C119" s="70" t="s">
        <v>18</v>
      </c>
      <c r="D119" s="75">
        <v>488</v>
      </c>
      <c r="E119" s="75" t="s">
        <v>17</v>
      </c>
      <c r="F119" s="73" t="s">
        <v>980</v>
      </c>
      <c r="G119" s="74">
        <f t="shared" si="70"/>
        <v>84799</v>
      </c>
      <c r="H119" s="74">
        <f t="shared" si="71"/>
        <v>89261</v>
      </c>
      <c r="I119" s="74">
        <f t="shared" si="72"/>
        <v>93959</v>
      </c>
      <c r="J119" s="74">
        <f t="shared" si="73"/>
        <v>98905</v>
      </c>
      <c r="K119" s="74">
        <f t="shared" si="74"/>
        <v>101671</v>
      </c>
      <c r="L119" s="74">
        <f t="shared" si="68"/>
        <v>104522</v>
      </c>
      <c r="M119" s="74">
        <f t="shared" si="69"/>
        <v>107500</v>
      </c>
      <c r="N119" s="72"/>
      <c r="P119" s="187" t="str">
        <f t="shared" si="82"/>
        <v>59463C</v>
      </c>
      <c r="Q119" s="191" t="s">
        <v>600</v>
      </c>
      <c r="R119" s="188" t="str">
        <f t="shared" si="85"/>
        <v>Manager Crime Prevention Specialists</v>
      </c>
      <c r="S119" s="189" t="str">
        <f t="shared" si="84"/>
        <v>83</v>
      </c>
      <c r="T119" s="338">
        <v>84799</v>
      </c>
      <c r="U119" s="338">
        <v>89261</v>
      </c>
      <c r="V119" s="338">
        <v>93959</v>
      </c>
      <c r="W119" s="338">
        <v>98905</v>
      </c>
      <c r="X119" s="338">
        <v>101671</v>
      </c>
      <c r="Y119" s="338">
        <v>104522</v>
      </c>
      <c r="Z119" s="338">
        <v>107500</v>
      </c>
      <c r="AA119" s="186"/>
      <c r="AB119" s="282" t="str">
        <f t="shared" si="83"/>
        <v>59463C</v>
      </c>
      <c r="AC119" s="130" t="str">
        <f t="shared" si="86"/>
        <v>Manager Crime Prevention Specialists</v>
      </c>
      <c r="AD119" s="284" t="str">
        <f t="shared" si="87"/>
        <v>83</v>
      </c>
      <c r="AE119" s="282">
        <f t="shared" si="75"/>
        <v>40.768999999999998</v>
      </c>
      <c r="AF119" s="282">
        <f t="shared" si="76"/>
        <v>42.913999999999994</v>
      </c>
      <c r="AG119" s="282">
        <f t="shared" si="77"/>
        <v>45.172999999999995</v>
      </c>
      <c r="AH119" s="282">
        <f t="shared" si="78"/>
        <v>47.550999999999995</v>
      </c>
      <c r="AI119" s="282">
        <f t="shared" si="79"/>
        <v>48.881</v>
      </c>
      <c r="AJ119" s="282">
        <f t="shared" si="80"/>
        <v>50.250999999999998</v>
      </c>
      <c r="AK119" s="282">
        <f t="shared" si="81"/>
        <v>51.683</v>
      </c>
    </row>
    <row r="120" spans="1:37" x14ac:dyDescent="0.3">
      <c r="A120" s="75" t="s">
        <v>119</v>
      </c>
      <c r="B120" s="75">
        <v>11</v>
      </c>
      <c r="C120" s="70" t="s">
        <v>65</v>
      </c>
      <c r="D120" s="75">
        <v>518</v>
      </c>
      <c r="E120" s="75" t="s">
        <v>17</v>
      </c>
      <c r="F120" s="73" t="s">
        <v>374</v>
      </c>
      <c r="G120" s="74">
        <f t="shared" ca="1" si="70"/>
        <v>88287</v>
      </c>
      <c r="H120" s="74">
        <f t="shared" ca="1" si="71"/>
        <v>92935</v>
      </c>
      <c r="I120" s="74">
        <f t="shared" ca="1" si="72"/>
        <v>97824</v>
      </c>
      <c r="J120" s="74">
        <f t="shared" ca="1" si="73"/>
        <v>104477</v>
      </c>
      <c r="K120" s="74">
        <f t="shared" ca="1" si="74"/>
        <v>107404</v>
      </c>
      <c r="L120" s="74">
        <f t="shared" ca="1" si="68"/>
        <v>110412</v>
      </c>
      <c r="M120" s="74">
        <f t="shared" ca="1" si="69"/>
        <v>113558</v>
      </c>
      <c r="N120" s="72"/>
      <c r="P120" s="187" t="str">
        <f t="shared" si="82"/>
        <v>06643C</v>
      </c>
      <c r="Q120" s="191" t="s">
        <v>600</v>
      </c>
      <c r="R120" s="188" t="str">
        <f t="shared" si="85"/>
        <v>Manager Development Coordination</v>
      </c>
      <c r="S120" s="189" t="str">
        <f t="shared" si="84"/>
        <v>41C</v>
      </c>
      <c r="T120" s="186" cm="1">
        <f t="array" aca="1" ref="T120" ca="1">ROUND(IF($Q120="Y",VLOOKUP($P120, INDIRECT($Q$2),T$6,0)*INDIRECT($P$1),VLOOKUP($P120, INDIRECT($Q$2),T$6,0)),IF($E120="E",0,3))</f>
        <v>88287</v>
      </c>
      <c r="U120" s="186" cm="1">
        <f t="array" aca="1" ref="U120" ca="1">ROUND(IF($Q120="Y",VLOOKUP($P120, INDIRECT($Q$2),U$6,0)*INDIRECT($P$1),VLOOKUP($P120, INDIRECT($Q$2),U$6,0)),IF($E120="E",0,3))</f>
        <v>92935</v>
      </c>
      <c r="V120" s="186" cm="1">
        <f t="array" aca="1" ref="V120" ca="1">ROUND(IF($Q120="Y",VLOOKUP($P120, INDIRECT($Q$2),V$6,0)*INDIRECT($P$1),VLOOKUP($P120, INDIRECT($Q$2),V$6,0)),IF($E120="E",0,3))</f>
        <v>97824</v>
      </c>
      <c r="W120" s="186" cm="1">
        <f t="array" aca="1" ref="W120" ca="1">ROUND(IF($Q120="Y",VLOOKUP($P120, INDIRECT($Q$2),W$6,0)*INDIRECT($P$1),VLOOKUP($P120, INDIRECT($Q$2),W$6,0)),IF($E120="E",0,3))</f>
        <v>104477</v>
      </c>
      <c r="X120" s="186" cm="1">
        <f t="array" aca="1" ref="X120" ca="1">ROUND(IF($Q120="Y",VLOOKUP($P120, INDIRECT($Q$2),X$6,0)*INDIRECT($P$1),VLOOKUP($P120, INDIRECT($Q$2),X$6,0)),IF($E120="E",0,3))</f>
        <v>107404</v>
      </c>
      <c r="Y120" s="186" cm="1">
        <f t="array" aca="1" ref="Y120" ca="1">ROUND(IF($Q120="Y",VLOOKUP($P120, INDIRECT($Q$2),Y$6,0)*INDIRECT($P$1),VLOOKUP($P120, INDIRECT($Q$2),Y$6,0)),IF($E120="E",0,3))</f>
        <v>110412</v>
      </c>
      <c r="Z120" s="186" cm="1">
        <f t="array" aca="1" ref="Z120" ca="1">ROUND(IF($Q120="Y",VLOOKUP($P120, INDIRECT($Q$2),Z$6,0)*INDIRECT($P$1),VLOOKUP($P120, INDIRECT($Q$2),Z$6,0)),IF($E120="E",0,3))</f>
        <v>113558</v>
      </c>
      <c r="AA120" s="186"/>
      <c r="AB120" s="282" t="str">
        <f t="shared" si="83"/>
        <v>06643C</v>
      </c>
      <c r="AC120" s="130" t="str">
        <f t="shared" si="86"/>
        <v>Manager Development Coordination</v>
      </c>
      <c r="AD120" s="284" t="str">
        <f t="shared" si="87"/>
        <v>41C</v>
      </c>
      <c r="AE120" s="282">
        <f t="shared" ca="1" si="75"/>
        <v>42.445999999999998</v>
      </c>
      <c r="AF120" s="282">
        <f t="shared" ca="1" si="76"/>
        <v>44.680999999999997</v>
      </c>
      <c r="AG120" s="282">
        <f t="shared" ca="1" si="77"/>
        <v>47.030999999999999</v>
      </c>
      <c r="AH120" s="282">
        <f t="shared" ca="1" si="78"/>
        <v>50.23</v>
      </c>
      <c r="AI120" s="282">
        <f t="shared" ca="1" si="79"/>
        <v>51.637</v>
      </c>
      <c r="AJ120" s="282">
        <f t="shared" ca="1" si="80"/>
        <v>53.082999999999998</v>
      </c>
      <c r="AK120" s="282">
        <f t="shared" ca="1" si="81"/>
        <v>54.595999999999997</v>
      </c>
    </row>
    <row r="121" spans="1:37" x14ac:dyDescent="0.3">
      <c r="A121" s="75" t="s">
        <v>121</v>
      </c>
      <c r="B121" s="75">
        <v>12</v>
      </c>
      <c r="C121" s="70" t="s">
        <v>120</v>
      </c>
      <c r="D121" s="75">
        <v>552</v>
      </c>
      <c r="E121" s="75" t="s">
        <v>17</v>
      </c>
      <c r="F121" s="73" t="s">
        <v>375</v>
      </c>
      <c r="G121" s="74">
        <f t="shared" ca="1" si="70"/>
        <v>95600</v>
      </c>
      <c r="H121" s="74">
        <f t="shared" ca="1" si="71"/>
        <v>100380</v>
      </c>
      <c r="I121" s="74">
        <f t="shared" ca="1" si="72"/>
        <v>105397</v>
      </c>
      <c r="J121" s="74">
        <f t="shared" ca="1" si="73"/>
        <v>112282</v>
      </c>
      <c r="K121" s="74">
        <f t="shared" ca="1" si="74"/>
        <v>115428</v>
      </c>
      <c r="L121" s="74">
        <f t="shared" ca="1" si="68"/>
        <v>118662</v>
      </c>
      <c r="M121" s="74">
        <f t="shared" ca="1" si="69"/>
        <v>122042</v>
      </c>
      <c r="N121" s="72"/>
      <c r="P121" s="187" t="str">
        <f t="shared" si="82"/>
        <v>06644C</v>
      </c>
      <c r="Q121" s="191" t="s">
        <v>600</v>
      </c>
      <c r="R121" s="188" t="str">
        <f t="shared" si="85"/>
        <v>Manager Development Finance</v>
      </c>
      <c r="S121" s="189" t="str">
        <f t="shared" si="84"/>
        <v>50</v>
      </c>
      <c r="T121" s="186" cm="1">
        <f t="array" aca="1" ref="T121" ca="1">ROUND(IF($Q121="Y",VLOOKUP($P121, INDIRECT($Q$2),T$6,0)*INDIRECT($P$1),VLOOKUP($P121, INDIRECT($Q$2),T$6,0)),IF($E121="E",0,3))</f>
        <v>95600</v>
      </c>
      <c r="U121" s="186" cm="1">
        <f t="array" aca="1" ref="U121" ca="1">ROUND(IF($Q121="Y",VLOOKUP($P121, INDIRECT($Q$2),U$6,0)*INDIRECT($P$1),VLOOKUP($P121, INDIRECT($Q$2),U$6,0)),IF($E121="E",0,3))</f>
        <v>100380</v>
      </c>
      <c r="V121" s="186" cm="1">
        <f t="array" aca="1" ref="V121" ca="1">ROUND(IF($Q121="Y",VLOOKUP($P121, INDIRECT($Q$2),V$6,0)*INDIRECT($P$1),VLOOKUP($P121, INDIRECT($Q$2),V$6,0)),IF($E121="E",0,3))</f>
        <v>105397</v>
      </c>
      <c r="W121" s="186" cm="1">
        <f t="array" aca="1" ref="W121" ca="1">ROUND(IF($Q121="Y",VLOOKUP($P121, INDIRECT($Q$2),W$6,0)*INDIRECT($P$1),VLOOKUP($P121, INDIRECT($Q$2),W$6,0)),IF($E121="E",0,3))</f>
        <v>112282</v>
      </c>
      <c r="X121" s="186" cm="1">
        <f t="array" aca="1" ref="X121" ca="1">ROUND(IF($Q121="Y",VLOOKUP($P121, INDIRECT($Q$2),X$6,0)*INDIRECT($P$1),VLOOKUP($P121, INDIRECT($Q$2),X$6,0)),IF($E121="E",0,3))</f>
        <v>115428</v>
      </c>
      <c r="Y121" s="186" cm="1">
        <f t="array" aca="1" ref="Y121" ca="1">ROUND(IF($Q121="Y",VLOOKUP($P121, INDIRECT($Q$2),Y$6,0)*INDIRECT($P$1),VLOOKUP($P121, INDIRECT($Q$2),Y$6,0)),IF($E121="E",0,3))</f>
        <v>118662</v>
      </c>
      <c r="Z121" s="186" cm="1">
        <f t="array" aca="1" ref="Z121" ca="1">ROUND(IF($Q121="Y",VLOOKUP($P121, INDIRECT($Q$2),Z$6,0)*INDIRECT($P$1),VLOOKUP($P121, INDIRECT($Q$2),Z$6,0)),IF($E121="E",0,3))</f>
        <v>122042</v>
      </c>
      <c r="AA121" s="186"/>
      <c r="AB121" s="282" t="str">
        <f t="shared" si="83"/>
        <v>06644C</v>
      </c>
      <c r="AC121" s="130" t="str">
        <f t="shared" si="86"/>
        <v>Manager Development Finance</v>
      </c>
      <c r="AD121" s="284" t="str">
        <f t="shared" si="87"/>
        <v>50</v>
      </c>
      <c r="AE121" s="282">
        <f t="shared" ca="1" si="75"/>
        <v>45.961999999999996</v>
      </c>
      <c r="AF121" s="282">
        <f t="shared" ca="1" si="76"/>
        <v>48.26</v>
      </c>
      <c r="AG121" s="282">
        <f t="shared" ca="1" si="77"/>
        <v>50.671999999999997</v>
      </c>
      <c r="AH121" s="282">
        <f t="shared" ca="1" si="78"/>
        <v>53.981999999999999</v>
      </c>
      <c r="AI121" s="282">
        <f t="shared" ca="1" si="79"/>
        <v>55.494999999999997</v>
      </c>
      <c r="AJ121" s="282">
        <f t="shared" ca="1" si="80"/>
        <v>57.05</v>
      </c>
      <c r="AK121" s="282">
        <f t="shared" ca="1" si="81"/>
        <v>58.674999999999997</v>
      </c>
    </row>
    <row r="122" spans="1:37" x14ac:dyDescent="0.3">
      <c r="A122" s="75" t="s">
        <v>122</v>
      </c>
      <c r="B122" s="75">
        <v>13</v>
      </c>
      <c r="C122" s="70" t="s">
        <v>76</v>
      </c>
      <c r="D122" s="75">
        <v>598</v>
      </c>
      <c r="E122" s="75" t="s">
        <v>17</v>
      </c>
      <c r="F122" s="73" t="s">
        <v>377</v>
      </c>
      <c r="G122" s="74">
        <f t="shared" ca="1" si="70"/>
        <v>109243</v>
      </c>
      <c r="H122" s="74">
        <f t="shared" ca="1" si="71"/>
        <v>113611</v>
      </c>
      <c r="I122" s="74">
        <f t="shared" ca="1" si="72"/>
        <v>118156</v>
      </c>
      <c r="J122" s="74">
        <f t="shared" ca="1" si="73"/>
        <v>122882</v>
      </c>
      <c r="K122" s="74">
        <f t="shared" ca="1" si="74"/>
        <v>127798</v>
      </c>
      <c r="L122" s="74">
        <f t="shared" ca="1" si="68"/>
        <v>0</v>
      </c>
      <c r="M122" s="74">
        <f t="shared" ca="1" si="69"/>
        <v>0</v>
      </c>
      <c r="N122" s="72"/>
      <c r="P122" s="187" t="str">
        <f t="shared" si="82"/>
        <v>52570C</v>
      </c>
      <c r="Q122" s="191" t="s">
        <v>600</v>
      </c>
      <c r="R122" s="188" t="str">
        <f t="shared" si="85"/>
        <v>Manager Economic Development (CPED)</v>
      </c>
      <c r="S122" s="189" t="str">
        <f t="shared" si="84"/>
        <v>63</v>
      </c>
      <c r="T122" s="186" cm="1">
        <f t="array" aca="1" ref="T122" ca="1">ROUND(IF($Q122="Y",VLOOKUP($P122, INDIRECT($Q$2),T$6,0)*INDIRECT($P$1),VLOOKUP($P122, INDIRECT($Q$2),T$6,0)),IF($E122="E",0,3))</f>
        <v>109243</v>
      </c>
      <c r="U122" s="186" cm="1">
        <f t="array" aca="1" ref="U122" ca="1">ROUND(IF($Q122="Y",VLOOKUP($P122, INDIRECT($Q$2),U$6,0)*INDIRECT($P$1),VLOOKUP($P122, INDIRECT($Q$2),U$6,0)),IF($E122="E",0,3))</f>
        <v>113611</v>
      </c>
      <c r="V122" s="186" cm="1">
        <f t="array" aca="1" ref="V122" ca="1">ROUND(IF($Q122="Y",VLOOKUP($P122, INDIRECT($Q$2),V$6,0)*INDIRECT($P$1),VLOOKUP($P122, INDIRECT($Q$2),V$6,0)),IF($E122="E",0,3))</f>
        <v>118156</v>
      </c>
      <c r="W122" s="186" cm="1">
        <f t="array" aca="1" ref="W122" ca="1">ROUND(IF($Q122="Y",VLOOKUP($P122, INDIRECT($Q$2),W$6,0)*INDIRECT($P$1),VLOOKUP($P122, INDIRECT($Q$2),W$6,0)),IF($E122="E",0,3))</f>
        <v>122882</v>
      </c>
      <c r="X122" s="186" cm="1">
        <f t="array" aca="1" ref="X122" ca="1">ROUND(IF($Q122="Y",VLOOKUP($P122, INDIRECT($Q$2),X$6,0)*INDIRECT($P$1),VLOOKUP($P122, INDIRECT($Q$2),X$6,0)),IF($E122="E",0,3))</f>
        <v>127798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3"/>
        <v>52570C</v>
      </c>
      <c r="AC122" s="130" t="str">
        <f t="shared" si="86"/>
        <v>Manager Economic Development (CPED)</v>
      </c>
      <c r="AD122" s="284" t="str">
        <f t="shared" si="87"/>
        <v>63</v>
      </c>
      <c r="AE122" s="282">
        <f t="shared" ca="1" si="75"/>
        <v>52.521000000000001</v>
      </c>
      <c r="AF122" s="282">
        <f t="shared" ca="1" si="76"/>
        <v>54.620999999999995</v>
      </c>
      <c r="AG122" s="282">
        <f t="shared" ca="1" si="77"/>
        <v>56.805999999999997</v>
      </c>
      <c r="AH122" s="282">
        <f t="shared" ca="1" si="78"/>
        <v>59.077999999999996</v>
      </c>
      <c r="AI122" s="282">
        <f t="shared" ca="1" si="79"/>
        <v>61.442</v>
      </c>
      <c r="AJ122" s="282" t="str">
        <f t="shared" ca="1" si="80"/>
        <v/>
      </c>
      <c r="AK122" s="282" t="str">
        <f t="shared" ca="1" si="81"/>
        <v/>
      </c>
    </row>
    <row r="123" spans="1:37" x14ac:dyDescent="0.3">
      <c r="A123" s="75" t="s">
        <v>957</v>
      </c>
      <c r="B123" s="75">
        <v>9</v>
      </c>
      <c r="C123" s="70" t="s">
        <v>958</v>
      </c>
      <c r="D123" s="75">
        <v>445</v>
      </c>
      <c r="E123" s="75" t="s">
        <v>17</v>
      </c>
      <c r="F123" s="73" t="s">
        <v>959</v>
      </c>
      <c r="G123" s="74">
        <f t="shared" si="70"/>
        <v>84421</v>
      </c>
      <c r="H123" s="74">
        <f t="shared" si="71"/>
        <v>87802</v>
      </c>
      <c r="I123" s="74">
        <f t="shared" si="72"/>
        <v>91317</v>
      </c>
      <c r="J123" s="74">
        <f t="shared" si="73"/>
        <v>94973</v>
      </c>
      <c r="K123" s="74">
        <f t="shared" si="74"/>
        <v>98777</v>
      </c>
      <c r="L123" s="74"/>
      <c r="M123" s="74"/>
      <c r="N123" s="72"/>
      <c r="P123" s="187" t="str">
        <f t="shared" si="82"/>
        <v>59456C</v>
      </c>
      <c r="Q123" s="191" t="s">
        <v>600</v>
      </c>
      <c r="R123" s="188" t="str">
        <f t="shared" si="85"/>
        <v>Manager Election Administration</v>
      </c>
      <c r="S123" s="189" t="str">
        <f t="shared" si="84"/>
        <v>127</v>
      </c>
      <c r="T123" s="338">
        <v>84421</v>
      </c>
      <c r="U123" s="338">
        <v>87802</v>
      </c>
      <c r="V123" s="338">
        <v>91317</v>
      </c>
      <c r="W123" s="338">
        <v>94973</v>
      </c>
      <c r="X123" s="338">
        <v>98777</v>
      </c>
      <c r="Y123" s="186">
        <v>0</v>
      </c>
      <c r="Z123" s="186">
        <v>0</v>
      </c>
      <c r="AA123" s="186"/>
      <c r="AB123" s="282" t="str">
        <f t="shared" si="83"/>
        <v>59456C</v>
      </c>
      <c r="AC123" s="130" t="str">
        <f t="shared" si="86"/>
        <v>Manager Election Administration</v>
      </c>
      <c r="AD123" s="284" t="str">
        <f t="shared" si="87"/>
        <v>127</v>
      </c>
      <c r="AE123" s="282">
        <f t="shared" si="75"/>
        <v>40.588000000000001</v>
      </c>
      <c r="AF123" s="282">
        <f t="shared" si="76"/>
        <v>42.213000000000001</v>
      </c>
      <c r="AG123" s="282">
        <f t="shared" si="77"/>
        <v>43.902999999999999</v>
      </c>
      <c r="AH123" s="282">
        <f t="shared" si="78"/>
        <v>45.660999999999994</v>
      </c>
      <c r="AI123" s="282">
        <f t="shared" si="79"/>
        <v>47.488999999999997</v>
      </c>
      <c r="AJ123" s="282"/>
      <c r="AK123" s="282"/>
    </row>
    <row r="124" spans="1:37" x14ac:dyDescent="0.3">
      <c r="A124" s="75" t="s">
        <v>123</v>
      </c>
      <c r="B124" s="75">
        <v>12</v>
      </c>
      <c r="C124" s="70" t="s">
        <v>574</v>
      </c>
      <c r="D124" s="75">
        <v>543</v>
      </c>
      <c r="E124" s="75" t="s">
        <v>17</v>
      </c>
      <c r="F124" s="73" t="s">
        <v>378</v>
      </c>
      <c r="G124" s="74">
        <f t="shared" ca="1" si="70"/>
        <v>105507</v>
      </c>
      <c r="H124" s="74">
        <f t="shared" ca="1" si="71"/>
        <v>109731</v>
      </c>
      <c r="I124" s="74">
        <f t="shared" ca="1" si="72"/>
        <v>114124</v>
      </c>
      <c r="J124" s="74">
        <f t="shared" ca="1" si="73"/>
        <v>118694</v>
      </c>
      <c r="K124" s="74">
        <f t="shared" ca="1" si="74"/>
        <v>123448</v>
      </c>
      <c r="L124" s="74">
        <f t="shared" ref="L124:L155" ca="1" si="93">Y124</f>
        <v>0</v>
      </c>
      <c r="M124" s="74">
        <f t="shared" ref="M124:M155" ca="1" si="94">Z124</f>
        <v>0</v>
      </c>
      <c r="N124" s="72"/>
      <c r="P124" s="187" t="str">
        <f t="shared" si="82"/>
        <v>06708C</v>
      </c>
      <c r="Q124" s="191" t="s">
        <v>600</v>
      </c>
      <c r="R124" s="188" t="str">
        <f t="shared" si="85"/>
        <v>Manager Equity and Inclusion</v>
      </c>
      <c r="S124" s="189" t="str">
        <f t="shared" si="84"/>
        <v>044</v>
      </c>
      <c r="T124" s="186" cm="1">
        <f t="array" aca="1" ref="T124" ca="1">ROUND(IF($Q124="Y",VLOOKUP($P124, INDIRECT($Q$2),T$6,0)*INDIRECT($P$1),VLOOKUP($P124, INDIRECT($Q$2),T$6,0)),IF($E124="E",0,3))</f>
        <v>105507</v>
      </c>
      <c r="U124" s="186" cm="1">
        <f t="array" aca="1" ref="U124" ca="1">ROUND(IF($Q124="Y",VLOOKUP($P124, INDIRECT($Q$2),U$6,0)*INDIRECT($P$1),VLOOKUP($P124, INDIRECT($Q$2),U$6,0)),IF($E124="E",0,3))</f>
        <v>109731</v>
      </c>
      <c r="V124" s="186" cm="1">
        <f t="array" aca="1" ref="V124" ca="1">ROUND(IF($Q124="Y",VLOOKUP($P124, INDIRECT($Q$2),V$6,0)*INDIRECT($P$1),VLOOKUP($P124, INDIRECT($Q$2),V$6,0)),IF($E124="E",0,3))</f>
        <v>114124</v>
      </c>
      <c r="W124" s="186" cm="1">
        <f t="array" aca="1" ref="W124" ca="1">ROUND(IF($Q124="Y",VLOOKUP($P124, INDIRECT($Q$2),W$6,0)*INDIRECT($P$1),VLOOKUP($P124, INDIRECT($Q$2),W$6,0)),IF($E124="E",0,3))</f>
        <v>118694</v>
      </c>
      <c r="X124" s="186" cm="1">
        <f t="array" aca="1" ref="X124" ca="1">ROUND(IF($Q124="Y",VLOOKUP($P124, INDIRECT($Q$2),X$6,0)*INDIRECT($P$1),VLOOKUP($P124, INDIRECT($Q$2),X$6,0)),IF($E124="E",0,3))</f>
        <v>123448</v>
      </c>
      <c r="Y124" s="186" cm="1">
        <f t="array" aca="1" ref="Y124" ca="1">ROUND(IF($Q124="Y",VLOOKUP($P124, INDIRECT($Q$2),Y$6,0)*INDIRECT($P$1),VLOOKUP($P124, INDIRECT($Q$2),Y$6,0)),IF($E124="E",0,3))</f>
        <v>0</v>
      </c>
      <c r="Z124" s="186" cm="1">
        <f t="array" aca="1" ref="Z124" ca="1">ROUND(IF($Q124="Y",VLOOKUP($P124, INDIRECT($Q$2),Z$6,0)*INDIRECT($P$1),VLOOKUP($P124, INDIRECT($Q$2),Z$6,0)),IF($E124="E",0,3))</f>
        <v>0</v>
      </c>
      <c r="AA124" s="186"/>
      <c r="AB124" s="282" t="str">
        <f t="shared" si="83"/>
        <v>06708C</v>
      </c>
      <c r="AC124" s="130" t="str">
        <f t="shared" si="86"/>
        <v>Manager Equity and Inclusion</v>
      </c>
      <c r="AD124" s="284" t="str">
        <f t="shared" si="87"/>
        <v>044</v>
      </c>
      <c r="AE124" s="282">
        <f t="shared" ca="1" si="75"/>
        <v>50.724999999999994</v>
      </c>
      <c r="AF124" s="282">
        <f t="shared" ca="1" si="76"/>
        <v>52.756</v>
      </c>
      <c r="AG124" s="282">
        <f t="shared" ca="1" si="77"/>
        <v>54.867999999999995</v>
      </c>
      <c r="AH124" s="282">
        <f t="shared" ca="1" si="78"/>
        <v>57.064999999999998</v>
      </c>
      <c r="AI124" s="282">
        <f t="shared" ca="1" si="79"/>
        <v>59.35</v>
      </c>
      <c r="AJ124" s="282" t="str">
        <f t="shared" ref="AJ124:AJ155" ca="1" si="95">IF(Y124=0,"",IF($E124="E",ROUNDUP(Y124/2080,3),Y124))</f>
        <v/>
      </c>
      <c r="AK124" s="282" t="str">
        <f t="shared" ref="AK124:AK155" ca="1" si="96">IF(Z124=0,"",IF($E124="E",ROUNDUP(Z124/2080,3),Z124))</f>
        <v/>
      </c>
    </row>
    <row r="125" spans="1:37" x14ac:dyDescent="0.3">
      <c r="A125" s="75" t="s">
        <v>127</v>
      </c>
      <c r="B125" s="75">
        <v>11</v>
      </c>
      <c r="C125" s="70" t="s">
        <v>126</v>
      </c>
      <c r="D125" s="75">
        <v>528</v>
      </c>
      <c r="E125" s="75" t="s">
        <v>17</v>
      </c>
      <c r="F125" s="73" t="s">
        <v>379</v>
      </c>
      <c r="G125" s="74">
        <f t="shared" ca="1" si="70"/>
        <v>88651</v>
      </c>
      <c r="H125" s="74">
        <f t="shared" ca="1" si="71"/>
        <v>93202</v>
      </c>
      <c r="I125" s="74">
        <f t="shared" ca="1" si="72"/>
        <v>97943</v>
      </c>
      <c r="J125" s="74">
        <f t="shared" ca="1" si="73"/>
        <v>104495</v>
      </c>
      <c r="K125" s="74">
        <f t="shared" ca="1" si="74"/>
        <v>107420</v>
      </c>
      <c r="L125" s="74">
        <f t="shared" ca="1" si="93"/>
        <v>110429</v>
      </c>
      <c r="M125" s="74">
        <f t="shared" ca="1" si="94"/>
        <v>113578</v>
      </c>
      <c r="N125" s="72"/>
      <c r="P125" s="187" t="str">
        <f t="shared" si="82"/>
        <v>06710C</v>
      </c>
      <c r="Q125" s="191" t="s">
        <v>600</v>
      </c>
      <c r="R125" s="188" t="str">
        <f t="shared" si="85"/>
        <v>Manager Finance</v>
      </c>
      <c r="S125" s="189" t="str">
        <f t="shared" si="84"/>
        <v>39</v>
      </c>
      <c r="T125" s="186" cm="1">
        <f t="array" aca="1" ref="T125" ca="1">ROUND(IF($Q125="Y",VLOOKUP($P125, INDIRECT($Q$2),T$6,0)*INDIRECT($P$1),VLOOKUP($P125, INDIRECT($Q$2),T$6,0)),IF($E125="E",0,3))</f>
        <v>88651</v>
      </c>
      <c r="U125" s="186" cm="1">
        <f t="array" aca="1" ref="U125" ca="1">ROUND(IF($Q125="Y",VLOOKUP($P125, INDIRECT($Q$2),U$6,0)*INDIRECT($P$1),VLOOKUP($P125, INDIRECT($Q$2),U$6,0)),IF($E125="E",0,3))</f>
        <v>93202</v>
      </c>
      <c r="V125" s="186" cm="1">
        <f t="array" aca="1" ref="V125" ca="1">ROUND(IF($Q125="Y",VLOOKUP($P125, INDIRECT($Q$2),V$6,0)*INDIRECT($P$1),VLOOKUP($P125, INDIRECT($Q$2),V$6,0)),IF($E125="E",0,3))</f>
        <v>97943</v>
      </c>
      <c r="W125" s="186" cm="1">
        <f t="array" aca="1" ref="W125" ca="1">ROUND(IF($Q125="Y",VLOOKUP($P125, INDIRECT($Q$2),W$6,0)*INDIRECT($P$1),VLOOKUP($P125, INDIRECT($Q$2),W$6,0)),IF($E125="E",0,3))</f>
        <v>104495</v>
      </c>
      <c r="X125" s="186" cm="1">
        <f t="array" aca="1" ref="X125" ca="1">ROUND(IF($Q125="Y",VLOOKUP($P125, INDIRECT($Q$2),X$6,0)*INDIRECT($P$1),VLOOKUP($P125, INDIRECT($Q$2),X$6,0)),IF($E125="E",0,3))</f>
        <v>107420</v>
      </c>
      <c r="Y125" s="186" cm="1">
        <f t="array" aca="1" ref="Y125" ca="1">ROUND(IF($Q125="Y",VLOOKUP($P125, INDIRECT($Q$2),Y$6,0)*INDIRECT($P$1),VLOOKUP($P125, INDIRECT($Q$2),Y$6,0)),IF($E125="E",0,3))</f>
        <v>110429</v>
      </c>
      <c r="Z125" s="186" cm="1">
        <f t="array" aca="1" ref="Z125" ca="1">ROUND(IF($Q125="Y",VLOOKUP($P125, INDIRECT($Q$2),Z$6,0)*INDIRECT($P$1),VLOOKUP($P125, INDIRECT($Q$2),Z$6,0)),IF($E125="E",0,3))</f>
        <v>113578</v>
      </c>
      <c r="AA125" s="186"/>
      <c r="AB125" s="282" t="str">
        <f t="shared" si="83"/>
        <v>06710C</v>
      </c>
      <c r="AC125" s="130" t="str">
        <f t="shared" si="86"/>
        <v>Manager Finance</v>
      </c>
      <c r="AD125" s="284" t="str">
        <f t="shared" si="87"/>
        <v>39</v>
      </c>
      <c r="AE125" s="282">
        <f t="shared" ca="1" si="75"/>
        <v>42.620999999999995</v>
      </c>
      <c r="AF125" s="282">
        <f t="shared" ca="1" si="76"/>
        <v>44.808999999999997</v>
      </c>
      <c r="AG125" s="282">
        <f t="shared" ca="1" si="77"/>
        <v>47.088000000000001</v>
      </c>
      <c r="AH125" s="282">
        <f t="shared" ca="1" si="78"/>
        <v>50.238</v>
      </c>
      <c r="AI125" s="282">
        <f t="shared" ca="1" si="79"/>
        <v>51.644999999999996</v>
      </c>
      <c r="AJ125" s="282">
        <f t="shared" ca="1" si="95"/>
        <v>53.091000000000001</v>
      </c>
      <c r="AK125" s="282">
        <f t="shared" ca="1" si="96"/>
        <v>54.604999999999997</v>
      </c>
    </row>
    <row r="126" spans="1:37" x14ac:dyDescent="0.3">
      <c r="A126" s="75" t="s">
        <v>125</v>
      </c>
      <c r="B126" s="75">
        <v>11</v>
      </c>
      <c r="C126" s="70" t="s">
        <v>124</v>
      </c>
      <c r="D126" s="75">
        <v>518</v>
      </c>
      <c r="E126" s="75" t="s">
        <v>17</v>
      </c>
      <c r="F126" s="73" t="s">
        <v>380</v>
      </c>
      <c r="G126" s="74">
        <f t="shared" ca="1" si="70"/>
        <v>97071</v>
      </c>
      <c r="H126" s="74">
        <f t="shared" ca="1" si="71"/>
        <v>100951</v>
      </c>
      <c r="I126" s="74">
        <f t="shared" ca="1" si="72"/>
        <v>104991</v>
      </c>
      <c r="J126" s="74">
        <f t="shared" ca="1" si="73"/>
        <v>109190</v>
      </c>
      <c r="K126" s="74">
        <f t="shared" ca="1" si="74"/>
        <v>113558</v>
      </c>
      <c r="L126" s="74">
        <f t="shared" ca="1" si="93"/>
        <v>0</v>
      </c>
      <c r="M126" s="74">
        <f t="shared" ca="1" si="94"/>
        <v>0</v>
      </c>
      <c r="N126" s="72"/>
      <c r="P126" s="187" t="str">
        <f t="shared" si="82"/>
        <v>06716C</v>
      </c>
      <c r="Q126" s="191" t="s">
        <v>600</v>
      </c>
      <c r="R126" s="188" t="str">
        <f t="shared" si="85"/>
        <v>Manager Finance Systems Services</v>
      </c>
      <c r="S126" s="189" t="str">
        <f t="shared" si="84"/>
        <v>104</v>
      </c>
      <c r="T126" s="186" cm="1">
        <f t="array" aca="1" ref="T126" ca="1">ROUND(IF($Q126="Y",VLOOKUP($P126, INDIRECT($Q$2),T$6,0)*INDIRECT($P$1),VLOOKUP($P126, INDIRECT($Q$2),T$6,0)),IF($E126="E",0,3))</f>
        <v>97071</v>
      </c>
      <c r="U126" s="186" cm="1">
        <f t="array" aca="1" ref="U126" ca="1">ROUND(IF($Q126="Y",VLOOKUP($P126, INDIRECT($Q$2),U$6,0)*INDIRECT($P$1),VLOOKUP($P126, INDIRECT($Q$2),U$6,0)),IF($E126="E",0,3))</f>
        <v>100951</v>
      </c>
      <c r="V126" s="186" cm="1">
        <f t="array" aca="1" ref="V126" ca="1">ROUND(IF($Q126="Y",VLOOKUP($P126, INDIRECT($Q$2),V$6,0)*INDIRECT($P$1),VLOOKUP($P126, INDIRECT($Q$2),V$6,0)),IF($E126="E",0,3))</f>
        <v>104991</v>
      </c>
      <c r="W126" s="186" cm="1">
        <f t="array" aca="1" ref="W126" ca="1">ROUND(IF($Q126="Y",VLOOKUP($P126, INDIRECT($Q$2),W$6,0)*INDIRECT($P$1),VLOOKUP($P126, INDIRECT($Q$2),W$6,0)),IF($E126="E",0,3))</f>
        <v>109190</v>
      </c>
      <c r="X126" s="186" cm="1">
        <f t="array" aca="1" ref="X126" ca="1">ROUND(IF($Q126="Y",VLOOKUP($P126, INDIRECT($Q$2),X$6,0)*INDIRECT($P$1),VLOOKUP($P126, INDIRECT($Q$2),X$6,0)),IF($E126="E",0,3))</f>
        <v>113558</v>
      </c>
      <c r="Y126" s="186" cm="1">
        <f t="array" aca="1" ref="Y126" ca="1">ROUND(IF($Q126="Y",VLOOKUP($P126, INDIRECT($Q$2),Y$6,0)*INDIRECT($P$1),VLOOKUP($P126, INDIRECT($Q$2),Y$6,0)),IF($E126="E",0,3))</f>
        <v>0</v>
      </c>
      <c r="Z126" s="186" cm="1">
        <f t="array" aca="1" ref="Z126" ca="1">ROUND(IF($Q126="Y",VLOOKUP($P126, INDIRECT($Q$2),Z$6,0)*INDIRECT($P$1),VLOOKUP($P126, INDIRECT($Q$2),Z$6,0)),IF($E126="E",0,3))</f>
        <v>0</v>
      </c>
      <c r="AA126" s="186"/>
      <c r="AB126" s="282" t="str">
        <f t="shared" si="83"/>
        <v>06716C</v>
      </c>
      <c r="AC126" s="130" t="str">
        <f t="shared" si="86"/>
        <v>Manager Finance Systems Services</v>
      </c>
      <c r="AD126" s="284" t="str">
        <f t="shared" si="87"/>
        <v>104</v>
      </c>
      <c r="AE126" s="282">
        <f t="shared" ca="1" si="75"/>
        <v>46.668999999999997</v>
      </c>
      <c r="AF126" s="282">
        <f t="shared" ca="1" si="76"/>
        <v>48.534999999999997</v>
      </c>
      <c r="AG126" s="282">
        <f t="shared" ca="1" si="77"/>
        <v>50.476999999999997</v>
      </c>
      <c r="AH126" s="282">
        <f t="shared" ca="1" si="78"/>
        <v>52.495999999999995</v>
      </c>
      <c r="AI126" s="282">
        <f t="shared" ca="1" si="79"/>
        <v>54.595999999999997</v>
      </c>
      <c r="AJ126" s="282" t="str">
        <f t="shared" ca="1" si="95"/>
        <v/>
      </c>
      <c r="AK126" s="282" t="str">
        <f t="shared" ca="1" si="96"/>
        <v/>
      </c>
    </row>
    <row r="127" spans="1:37" x14ac:dyDescent="0.3">
      <c r="A127" s="75" t="s">
        <v>163</v>
      </c>
      <c r="B127" s="75">
        <v>10</v>
      </c>
      <c r="C127" s="70" t="s">
        <v>162</v>
      </c>
      <c r="D127" s="75">
        <v>483</v>
      </c>
      <c r="E127" s="75" t="s">
        <v>17</v>
      </c>
      <c r="F127" s="73" t="s">
        <v>381</v>
      </c>
      <c r="G127" s="74">
        <f t="shared" ca="1" si="70"/>
        <v>91892</v>
      </c>
      <c r="H127" s="74">
        <f t="shared" ca="1" si="71"/>
        <v>95567</v>
      </c>
      <c r="I127" s="74">
        <f t="shared" ca="1" si="72"/>
        <v>99389</v>
      </c>
      <c r="J127" s="74">
        <f t="shared" ca="1" si="73"/>
        <v>103364</v>
      </c>
      <c r="K127" s="74">
        <f t="shared" ca="1" si="74"/>
        <v>107500</v>
      </c>
      <c r="L127" s="74">
        <f t="shared" ca="1" si="93"/>
        <v>0</v>
      </c>
      <c r="M127" s="74">
        <f t="shared" ca="1" si="94"/>
        <v>0</v>
      </c>
      <c r="N127" s="72"/>
      <c r="P127" s="187" t="str">
        <f t="shared" si="82"/>
        <v>52904C</v>
      </c>
      <c r="Q127" s="191" t="s">
        <v>600</v>
      </c>
      <c r="R127" s="188" t="str">
        <f t="shared" si="85"/>
        <v>Manager Financial Operations and Business Analysis</v>
      </c>
      <c r="S127" s="189" t="str">
        <f t="shared" si="84"/>
        <v>10</v>
      </c>
      <c r="T127" s="186" cm="1">
        <f t="array" aca="1" ref="T127" ca="1">ROUND(IF($Q127="Y",VLOOKUP($P127, INDIRECT($Q$2),T$6,0)*INDIRECT($P$1),VLOOKUP($P127, INDIRECT($Q$2),T$6,0)),IF($E127="E",0,3))</f>
        <v>91892</v>
      </c>
      <c r="U127" s="186" cm="1">
        <f t="array" aca="1" ref="U127" ca="1">ROUND(IF($Q127="Y",VLOOKUP($P127, INDIRECT($Q$2),U$6,0)*INDIRECT($P$1),VLOOKUP($P127, INDIRECT($Q$2),U$6,0)),IF($E127="E",0,3))</f>
        <v>95567</v>
      </c>
      <c r="V127" s="186" cm="1">
        <f t="array" aca="1" ref="V127" ca="1">ROUND(IF($Q127="Y",VLOOKUP($P127, INDIRECT($Q$2),V$6,0)*INDIRECT($P$1),VLOOKUP($P127, INDIRECT($Q$2),V$6,0)),IF($E127="E",0,3))</f>
        <v>99389</v>
      </c>
      <c r="W127" s="186" cm="1">
        <f t="array" aca="1" ref="W127" ca="1">ROUND(IF($Q127="Y",VLOOKUP($P127, INDIRECT($Q$2),W$6,0)*INDIRECT($P$1),VLOOKUP($P127, INDIRECT($Q$2),W$6,0)),IF($E127="E",0,3))</f>
        <v>103364</v>
      </c>
      <c r="X127" s="186" cm="1">
        <f t="array" aca="1" ref="X127" ca="1">ROUND(IF($Q127="Y",VLOOKUP($P127, INDIRECT($Q$2),X$6,0)*INDIRECT($P$1),VLOOKUP($P127, INDIRECT($Q$2),X$6,0)),IF($E127="E",0,3))</f>
        <v>107500</v>
      </c>
      <c r="Y127" s="186" cm="1">
        <f t="array" aca="1" ref="Y127" ca="1">ROUND(IF($Q127="Y",VLOOKUP($P127, INDIRECT($Q$2),Y$6,0)*INDIRECT($P$1),VLOOKUP($P127, INDIRECT($Q$2),Y$6,0)),IF($E127="E",0,3))</f>
        <v>0</v>
      </c>
      <c r="Z127" s="186" cm="1">
        <f t="array" aca="1" ref="Z127" ca="1">ROUND(IF($Q127="Y",VLOOKUP($P127, INDIRECT($Q$2),Z$6,0)*INDIRECT($P$1),VLOOKUP($P127, INDIRECT($Q$2),Z$6,0)),IF($E127="E",0,3))</f>
        <v>0</v>
      </c>
      <c r="AA127" s="186"/>
      <c r="AB127" s="282" t="str">
        <f t="shared" si="83"/>
        <v>52904C</v>
      </c>
      <c r="AC127" s="130" t="str">
        <f t="shared" si="86"/>
        <v>Manager Financial Operations and Business Analysis</v>
      </c>
      <c r="AD127" s="284" t="str">
        <f t="shared" si="87"/>
        <v>10</v>
      </c>
      <c r="AE127" s="282">
        <f t="shared" ca="1" si="75"/>
        <v>44.178999999999995</v>
      </c>
      <c r="AF127" s="282">
        <f t="shared" ca="1" si="76"/>
        <v>45.945999999999998</v>
      </c>
      <c r="AG127" s="282">
        <f t="shared" ca="1" si="77"/>
        <v>47.783999999999999</v>
      </c>
      <c r="AH127" s="282">
        <f t="shared" ca="1" si="78"/>
        <v>49.695</v>
      </c>
      <c r="AI127" s="282">
        <f t="shared" ca="1" si="79"/>
        <v>51.683</v>
      </c>
      <c r="AJ127" s="282" t="str">
        <f t="shared" ca="1" si="95"/>
        <v/>
      </c>
      <c r="AK127" s="282" t="str">
        <f t="shared" ca="1" si="96"/>
        <v/>
      </c>
    </row>
    <row r="128" spans="1:37" x14ac:dyDescent="0.3">
      <c r="A128" s="75" t="s">
        <v>128</v>
      </c>
      <c r="B128" s="75">
        <v>12</v>
      </c>
      <c r="C128" s="70" t="s">
        <v>124</v>
      </c>
      <c r="D128" s="75">
        <v>563</v>
      </c>
      <c r="E128" s="75" t="s">
        <v>17</v>
      </c>
      <c r="F128" s="73" t="s">
        <v>129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59222C</v>
      </c>
      <c r="Q128" s="191" t="s">
        <v>600</v>
      </c>
      <c r="R128" s="188" t="str">
        <f t="shared" si="85"/>
        <v>Manager Financial Services</v>
      </c>
      <c r="S128" s="189" t="str">
        <f t="shared" si="84"/>
        <v>104</v>
      </c>
      <c r="T128" s="186" cm="1">
        <f t="array" aca="1" ref="T128" ca="1">ROUND(IF($Q128="Y",VLOOKUP($P128, INDIRECT($Q$2),T$6,0)*INDIRECT($P$1),VLOOKUP($P128, INDIRECT($Q$2),T$6,0)),IF($E128="E",0,3))</f>
        <v>97071</v>
      </c>
      <c r="U128" s="186" cm="1">
        <f t="array" aca="1" ref="U128" ca="1">ROUND(IF($Q128="Y",VLOOKUP($P128, INDIRECT($Q$2),U$6,0)*INDIRECT($P$1),VLOOKUP($P128, INDIRECT($Q$2),U$6,0)),IF($E128="E",0,3))</f>
        <v>100951</v>
      </c>
      <c r="V128" s="186" cm="1">
        <f t="array" aca="1" ref="V128" ca="1">ROUND(IF($Q128="Y",VLOOKUP($P128, INDIRECT($Q$2),V$6,0)*INDIRECT($P$1),VLOOKUP($P128, INDIRECT($Q$2),V$6,0)),IF($E128="E",0,3))</f>
        <v>104991</v>
      </c>
      <c r="W128" s="186" cm="1">
        <f t="array" aca="1" ref="W128" ca="1">ROUND(IF($Q128="Y",VLOOKUP($P128, INDIRECT($Q$2),W$6,0)*INDIRECT($P$1),VLOOKUP($P128, INDIRECT($Q$2),W$6,0)),IF($E128="E",0,3))</f>
        <v>109190</v>
      </c>
      <c r="X128" s="186" cm="1">
        <f t="array" aca="1" ref="X128" ca="1">ROUND(IF($Q128="Y",VLOOKUP($P128, INDIRECT($Q$2),X$6,0)*INDIRECT($P$1),VLOOKUP($P128, INDIRECT($Q$2),X$6,0)),IF($E128="E",0,3))</f>
        <v>113558</v>
      </c>
      <c r="Y128" s="186" cm="1">
        <f t="array" aca="1" ref="Y128" ca="1">ROUND(IF($Q128="Y",VLOOKUP($P128, INDIRECT($Q$2),Y$6,0)*INDIRECT($P$1),VLOOKUP($P128, INDIRECT($Q$2),Y$6,0)),IF($E128="E",0,3))</f>
        <v>0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83"/>
        <v>59222C</v>
      </c>
      <c r="AC128" s="130" t="str">
        <f t="shared" si="86"/>
        <v>Manager Financial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3">
      <c r="A129" s="75" t="s">
        <v>165</v>
      </c>
      <c r="B129" s="75">
        <v>11</v>
      </c>
      <c r="C129" s="70" t="s">
        <v>164</v>
      </c>
      <c r="D129" s="75">
        <v>505</v>
      </c>
      <c r="E129" s="75" t="s">
        <v>17</v>
      </c>
      <c r="F129" s="73" t="s">
        <v>382</v>
      </c>
      <c r="G129" s="74">
        <f t="shared" ca="1" si="70"/>
        <v>97071</v>
      </c>
      <c r="H129" s="74">
        <f t="shared" ca="1" si="71"/>
        <v>100950</v>
      </c>
      <c r="I129" s="74">
        <f t="shared" ca="1" si="72"/>
        <v>104991</v>
      </c>
      <c r="J129" s="74">
        <f t="shared" ca="1" si="73"/>
        <v>109190</v>
      </c>
      <c r="K129" s="74">
        <f t="shared" ca="1" si="74"/>
        <v>113558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02657C</v>
      </c>
      <c r="Q129" s="191" t="s">
        <v>600</v>
      </c>
      <c r="R129" s="188" t="str">
        <f t="shared" si="85"/>
        <v>Manager Grants &amp; Community Engagement</v>
      </c>
      <c r="S129" s="189" t="str">
        <f t="shared" si="84"/>
        <v>103</v>
      </c>
      <c r="T129" s="186" cm="1">
        <f t="array" aca="1" ref="T129" ca="1">ROUND(IF($Q129="Y",VLOOKUP($P129, INDIRECT($Q$2),T$6,0)*INDIRECT($P$1),VLOOKUP($P129, INDIRECT($Q$2),T$6,0)),IF($E129="E",0,3))</f>
        <v>97071</v>
      </c>
      <c r="U129" s="186" cm="1">
        <f t="array" aca="1" ref="U129" ca="1">ROUND(IF($Q129="Y",VLOOKUP($P129, INDIRECT($Q$2),U$6,0)*INDIRECT($P$1),VLOOKUP($P129, INDIRECT($Q$2),U$6,0)),IF($E129="E",0,3))</f>
        <v>100950</v>
      </c>
      <c r="V129" s="186" cm="1">
        <f t="array" aca="1" ref="V129" ca="1">ROUND(IF($Q129="Y",VLOOKUP($P129, INDIRECT($Q$2),V$6,0)*INDIRECT($P$1),VLOOKUP($P129, INDIRECT($Q$2),V$6,0)),IF($E129="E",0,3))</f>
        <v>104991</v>
      </c>
      <c r="W129" s="186" cm="1">
        <f t="array" aca="1" ref="W129" ca="1">ROUND(IF($Q129="Y",VLOOKUP($P129, INDIRECT($Q$2),W$6,0)*INDIRECT($P$1),VLOOKUP($P129, INDIRECT($Q$2),W$6,0)),IF($E129="E",0,3))</f>
        <v>109190</v>
      </c>
      <c r="X129" s="186" cm="1">
        <f t="array" aca="1" ref="X129" ca="1">ROUND(IF($Q129="Y",VLOOKUP($P129, INDIRECT($Q$2),X$6,0)*INDIRECT($P$1),VLOOKUP($P129, INDIRECT($Q$2),X$6,0)),IF($E129="E",0,3))</f>
        <v>113558</v>
      </c>
      <c r="Y129" s="186" cm="1">
        <f t="array" aca="1" ref="Y129" ca="1">ROUND(IF($Q129="Y",VLOOKUP($P129, INDIRECT($Q$2),Y$6,0)*INDIRECT($P$1),VLOOKUP($P129, INDIRECT($Q$2),Y$6,0)),IF($E129="E",0,3))</f>
        <v>0</v>
      </c>
      <c r="Z129" s="186" cm="1">
        <f t="array" aca="1" ref="Z129" ca="1">ROUND(IF($Q129="Y",VLOOKUP($P129, INDIRECT($Q$2),Z$6,0)*INDIRECT($P$1),VLOOKUP($P129, INDIRECT($Q$2),Z$6,0)),IF($E129="E",0,3))</f>
        <v>0</v>
      </c>
      <c r="AA129" s="186"/>
      <c r="AB129" s="282" t="str">
        <f t="shared" si="83"/>
        <v>02657C</v>
      </c>
      <c r="AC129" s="130" t="str">
        <f t="shared" si="86"/>
        <v>Manager Grants &amp; Community Engagement</v>
      </c>
      <c r="AD129" s="284" t="str">
        <f t="shared" si="87"/>
        <v>103</v>
      </c>
      <c r="AE129" s="282">
        <f t="shared" ca="1" si="75"/>
        <v>46.668999999999997</v>
      </c>
      <c r="AF129" s="282">
        <f t="shared" ca="1" si="76"/>
        <v>48.533999999999999</v>
      </c>
      <c r="AG129" s="282">
        <f t="shared" ca="1" si="77"/>
        <v>50.476999999999997</v>
      </c>
      <c r="AH129" s="282">
        <f t="shared" ca="1" si="78"/>
        <v>52.495999999999995</v>
      </c>
      <c r="AI129" s="282">
        <f t="shared" ca="1" si="79"/>
        <v>54.595999999999997</v>
      </c>
      <c r="AJ129" s="282" t="str">
        <f t="shared" ca="1" si="95"/>
        <v/>
      </c>
      <c r="AK129" s="282" t="str">
        <f t="shared" ca="1" si="96"/>
        <v/>
      </c>
    </row>
    <row r="130" spans="1:37" x14ac:dyDescent="0.3">
      <c r="A130" s="75" t="s">
        <v>130</v>
      </c>
      <c r="B130" s="75">
        <v>11</v>
      </c>
      <c r="C130" s="70" t="s">
        <v>124</v>
      </c>
      <c r="D130" s="75">
        <v>513</v>
      </c>
      <c r="E130" s="75" t="s">
        <v>17</v>
      </c>
      <c r="F130" s="73" t="s">
        <v>383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06739C</v>
      </c>
      <c r="Q130" s="191" t="s">
        <v>600</v>
      </c>
      <c r="R130" s="188" t="str">
        <f t="shared" si="85"/>
        <v>Manager Health Administration</v>
      </c>
      <c r="S130" s="189" t="str">
        <f t="shared" si="84"/>
        <v>104</v>
      </c>
      <c r="T130" s="186" cm="1">
        <f t="array" aca="1" ref="T130" ca="1">ROUND(IF($Q130="Y",VLOOKUP($P130, INDIRECT($Q$2),T$6,0)*INDIRECT($P$1),VLOOKUP($P130, INDIRECT($Q$2),T$6,0)),IF($E130="E",0,3))</f>
        <v>97071</v>
      </c>
      <c r="U130" s="186" cm="1">
        <f t="array" aca="1" ref="U130" ca="1">ROUND(IF($Q130="Y",VLOOKUP($P130, INDIRECT($Q$2),U$6,0)*INDIRECT($P$1),VLOOKUP($P130, INDIRECT($Q$2),U$6,0)),IF($E130="E",0,3))</f>
        <v>100951</v>
      </c>
      <c r="V130" s="186" cm="1">
        <f t="array" aca="1" ref="V130" ca="1">ROUND(IF($Q130="Y",VLOOKUP($P130, INDIRECT($Q$2),V$6,0)*INDIRECT($P$1),VLOOKUP($P130, INDIRECT($Q$2),V$6,0)),IF($E130="E",0,3))</f>
        <v>104991</v>
      </c>
      <c r="W130" s="186" cm="1">
        <f t="array" aca="1" ref="W130" ca="1">ROUND(IF($Q130="Y",VLOOKUP($P130, INDIRECT($Q$2),W$6,0)*INDIRECT($P$1),VLOOKUP($P130, INDIRECT($Q$2),W$6,0)),IF($E130="E",0,3))</f>
        <v>109190</v>
      </c>
      <c r="X130" s="186" cm="1">
        <f t="array" aca="1" ref="X130" ca="1">ROUND(IF($Q130="Y",VLOOKUP($P130, INDIRECT($Q$2),X$6,0)*INDIRECT($P$1),VLOOKUP($P130, INDIRECT($Q$2),X$6,0)),IF($E130="E",0,3))</f>
        <v>113558</v>
      </c>
      <c r="Y130" s="186" cm="1">
        <f t="array" aca="1" ref="Y130" ca="1">ROUND(IF($Q130="Y",VLOOKUP($P130, INDIRECT($Q$2),Y$6,0)*INDIRECT($P$1),VLOOKUP($P130, INDIRECT($Q$2),Y$6,0)),IF($E130="E",0,3))</f>
        <v>0</v>
      </c>
      <c r="Z130" s="186" cm="1">
        <f t="array" aca="1" ref="Z130" ca="1">ROUND(IF($Q130="Y",VLOOKUP($P130, INDIRECT($Q$2),Z$6,0)*INDIRECT($P$1),VLOOKUP($P130, INDIRECT($Q$2),Z$6,0)),IF($E130="E",0,3))</f>
        <v>0</v>
      </c>
      <c r="AA130" s="186"/>
      <c r="AB130" s="282" t="str">
        <f t="shared" si="83"/>
        <v>06739C</v>
      </c>
      <c r="AC130" s="130" t="str">
        <f t="shared" si="86"/>
        <v>Manager Health Administration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3">
      <c r="A131" s="75" t="s">
        <v>158</v>
      </c>
      <c r="B131" s="75">
        <v>11</v>
      </c>
      <c r="C131" s="70" t="s">
        <v>65</v>
      </c>
      <c r="D131" s="75">
        <v>498</v>
      </c>
      <c r="E131" s="75" t="s">
        <v>17</v>
      </c>
      <c r="F131" s="73" t="s">
        <v>384</v>
      </c>
      <c r="G131" s="74">
        <f t="shared" ca="1" si="70"/>
        <v>88287</v>
      </c>
      <c r="H131" s="74">
        <f t="shared" ca="1" si="71"/>
        <v>92935</v>
      </c>
      <c r="I131" s="74">
        <f t="shared" ca="1" si="72"/>
        <v>97824</v>
      </c>
      <c r="J131" s="74">
        <f t="shared" ca="1" si="73"/>
        <v>104477</v>
      </c>
      <c r="K131" s="74">
        <f t="shared" ca="1" si="74"/>
        <v>107404</v>
      </c>
      <c r="L131" s="74">
        <f t="shared" ca="1" si="93"/>
        <v>110412</v>
      </c>
      <c r="M131" s="74">
        <f t="shared" ca="1" si="94"/>
        <v>113558</v>
      </c>
      <c r="N131" s="72"/>
      <c r="P131" s="187" t="str">
        <f t="shared" si="82"/>
        <v>06743C</v>
      </c>
      <c r="Q131" s="191" t="s">
        <v>600</v>
      </c>
      <c r="R131" s="188" t="str">
        <f t="shared" si="85"/>
        <v>Manager Healthy Living Program</v>
      </c>
      <c r="S131" s="189" t="str">
        <f t="shared" si="84"/>
        <v>41C</v>
      </c>
      <c r="T131" s="186" cm="1">
        <f t="array" aca="1" ref="T131" ca="1">ROUND(IF($Q131="Y",VLOOKUP($P131, INDIRECT($Q$2),T$6,0)*INDIRECT($P$1),VLOOKUP($P131, INDIRECT($Q$2),T$6,0)),IF($E131="E",0,3))</f>
        <v>88287</v>
      </c>
      <c r="U131" s="186" cm="1">
        <f t="array" aca="1" ref="U131" ca="1">ROUND(IF($Q131="Y",VLOOKUP($P131, INDIRECT($Q$2),U$6,0)*INDIRECT($P$1),VLOOKUP($P131, INDIRECT($Q$2),U$6,0)),IF($E131="E",0,3))</f>
        <v>92935</v>
      </c>
      <c r="V131" s="186" cm="1">
        <f t="array" aca="1" ref="V131" ca="1">ROUND(IF($Q131="Y",VLOOKUP($P131, INDIRECT($Q$2),V$6,0)*INDIRECT($P$1),VLOOKUP($P131, INDIRECT($Q$2),V$6,0)),IF($E131="E",0,3))</f>
        <v>97824</v>
      </c>
      <c r="W131" s="186" cm="1">
        <f t="array" aca="1" ref="W131" ca="1">ROUND(IF($Q131="Y",VLOOKUP($P131, INDIRECT($Q$2),W$6,0)*INDIRECT($P$1),VLOOKUP($P131, INDIRECT($Q$2),W$6,0)),IF($E131="E",0,3))</f>
        <v>104477</v>
      </c>
      <c r="X131" s="186" cm="1">
        <f t="array" aca="1" ref="X131" ca="1">ROUND(IF($Q131="Y",VLOOKUP($P131, INDIRECT($Q$2),X$6,0)*INDIRECT($P$1),VLOOKUP($P131, INDIRECT($Q$2),X$6,0)),IF($E131="E",0,3))</f>
        <v>107404</v>
      </c>
      <c r="Y131" s="186" cm="1">
        <f t="array" aca="1" ref="Y131" ca="1">ROUND(IF($Q131="Y",VLOOKUP($P131, INDIRECT($Q$2),Y$6,0)*INDIRECT($P$1),VLOOKUP($P131, INDIRECT($Q$2),Y$6,0)),IF($E131="E",0,3))</f>
        <v>110412</v>
      </c>
      <c r="Z131" s="186" cm="1">
        <f t="array" aca="1" ref="Z131" ca="1">ROUND(IF($Q131="Y",VLOOKUP($P131, INDIRECT($Q$2),Z$6,0)*INDIRECT($P$1),VLOOKUP($P131, INDIRECT($Q$2),Z$6,0)),IF($E131="E",0,3))</f>
        <v>113558</v>
      </c>
      <c r="AA131" s="186"/>
      <c r="AB131" s="282" t="str">
        <f t="shared" si="83"/>
        <v>06743C</v>
      </c>
      <c r="AC131" s="130" t="str">
        <f t="shared" si="86"/>
        <v>Manager Healthy Living Program</v>
      </c>
      <c r="AD131" s="284" t="str">
        <f t="shared" si="87"/>
        <v>41C</v>
      </c>
      <c r="AE131" s="282">
        <f t="shared" ca="1" si="75"/>
        <v>42.445999999999998</v>
      </c>
      <c r="AF131" s="282">
        <f t="shared" ca="1" si="76"/>
        <v>44.680999999999997</v>
      </c>
      <c r="AG131" s="282">
        <f t="shared" ca="1" si="77"/>
        <v>47.030999999999999</v>
      </c>
      <c r="AH131" s="282">
        <f t="shared" ca="1" si="78"/>
        <v>50.23</v>
      </c>
      <c r="AI131" s="282">
        <f t="shared" ca="1" si="79"/>
        <v>51.637</v>
      </c>
      <c r="AJ131" s="282">
        <f t="shared" ca="1" si="95"/>
        <v>53.082999999999998</v>
      </c>
      <c r="AK131" s="282">
        <f t="shared" ca="1" si="96"/>
        <v>54.595999999999997</v>
      </c>
    </row>
    <row r="132" spans="1:37" x14ac:dyDescent="0.3">
      <c r="A132" s="75" t="s">
        <v>131</v>
      </c>
      <c r="B132" s="75">
        <v>10</v>
      </c>
      <c r="C132" s="70" t="s">
        <v>70</v>
      </c>
      <c r="D132" s="75">
        <v>465</v>
      </c>
      <c r="E132" s="75" t="s">
        <v>17</v>
      </c>
      <c r="F132" s="73" t="s">
        <v>385</v>
      </c>
      <c r="G132" s="74">
        <f t="shared" ref="G132:G163" ca="1" si="97">T132</f>
        <v>81521</v>
      </c>
      <c r="H132" s="74">
        <f t="shared" ref="H132:H163" ca="1" si="98">U132</f>
        <v>85579</v>
      </c>
      <c r="I132" s="74">
        <f t="shared" ref="I132:I163" ca="1" si="99">V132</f>
        <v>89869</v>
      </c>
      <c r="J132" s="74">
        <f t="shared" ref="J132:J163" ca="1" si="100">W132</f>
        <v>95680</v>
      </c>
      <c r="K132" s="74">
        <f t="shared" ref="K132:K163" ca="1" si="101">X132</f>
        <v>98357</v>
      </c>
      <c r="L132" s="74">
        <f t="shared" ca="1" si="93"/>
        <v>101114</v>
      </c>
      <c r="M132" s="74">
        <f t="shared" ca="1" si="94"/>
        <v>103996</v>
      </c>
      <c r="N132" s="72"/>
      <c r="P132" s="187" t="str">
        <f t="shared" si="82"/>
        <v>06744C</v>
      </c>
      <c r="Q132" s="191" t="s">
        <v>600</v>
      </c>
      <c r="R132" s="188" t="str">
        <f t="shared" si="85"/>
        <v>Manager Healthy Start</v>
      </c>
      <c r="S132" s="189" t="str">
        <f t="shared" si="84"/>
        <v>34M</v>
      </c>
      <c r="T132" s="186" cm="1">
        <f t="array" aca="1" ref="T132" ca="1">ROUND(IF($Q132="Y",VLOOKUP($P132, INDIRECT($Q$2),T$6,0)*INDIRECT($P$1),VLOOKUP($P132, INDIRECT($Q$2),T$6,0)),IF($E132="E",0,3))</f>
        <v>81521</v>
      </c>
      <c r="U132" s="186" cm="1">
        <f t="array" aca="1" ref="U132" ca="1">ROUND(IF($Q132="Y",VLOOKUP($P132, INDIRECT($Q$2),U$6,0)*INDIRECT($P$1),VLOOKUP($P132, INDIRECT($Q$2),U$6,0)),IF($E132="E",0,3))</f>
        <v>85579</v>
      </c>
      <c r="V132" s="186" cm="1">
        <f t="array" aca="1" ref="V132" ca="1">ROUND(IF($Q132="Y",VLOOKUP($P132, INDIRECT($Q$2),V$6,0)*INDIRECT($P$1),VLOOKUP($P132, INDIRECT($Q$2),V$6,0)),IF($E132="E",0,3))</f>
        <v>89869</v>
      </c>
      <c r="W132" s="186" cm="1">
        <f t="array" aca="1" ref="W132" ca="1">ROUND(IF($Q132="Y",VLOOKUP($P132, INDIRECT($Q$2),W$6,0)*INDIRECT($P$1),VLOOKUP($P132, INDIRECT($Q$2),W$6,0)),IF($E132="E",0,3))</f>
        <v>95680</v>
      </c>
      <c r="X132" s="186" cm="1">
        <f t="array" aca="1" ref="X132" ca="1">ROUND(IF($Q132="Y",VLOOKUP($P132, INDIRECT($Q$2),X$6,0)*INDIRECT($P$1),VLOOKUP($P132, INDIRECT($Q$2),X$6,0)),IF($E132="E",0,3))</f>
        <v>98357</v>
      </c>
      <c r="Y132" s="186" cm="1">
        <f t="array" aca="1" ref="Y132" ca="1">ROUND(IF($Q132="Y",VLOOKUP($P132, INDIRECT($Q$2),Y$6,0)*INDIRECT($P$1),VLOOKUP($P132, INDIRECT($Q$2),Y$6,0)),IF($E132="E",0,3))</f>
        <v>101114</v>
      </c>
      <c r="Z132" s="186" cm="1">
        <f t="array" aca="1" ref="Z132" ca="1">ROUND(IF($Q132="Y",VLOOKUP($P132, INDIRECT($Q$2),Z$6,0)*INDIRECT($P$1),VLOOKUP($P132, INDIRECT($Q$2),Z$6,0)),IF($E132="E",0,3))</f>
        <v>103996</v>
      </c>
      <c r="AA132" s="186"/>
      <c r="AB132" s="282" t="str">
        <f t="shared" si="83"/>
        <v>06744C</v>
      </c>
      <c r="AC132" s="130" t="str">
        <f t="shared" si="86"/>
        <v>Manager Healthy Start</v>
      </c>
      <c r="AD132" s="284" t="str">
        <f t="shared" si="87"/>
        <v>34M</v>
      </c>
      <c r="AE132" s="282">
        <f t="shared" ref="AE132:AE163" ca="1" si="102">IF(T132=0,"",IF($E132="E",ROUNDUP(T132/2080,3),T132))</f>
        <v>39.192999999999998</v>
      </c>
      <c r="AF132" s="282">
        <f t="shared" ref="AF132:AF163" ca="1" si="103">IF(U132=0,"",IF($E132="E",ROUNDUP(U132/2080,3),U132))</f>
        <v>41.143999999999998</v>
      </c>
      <c r="AG132" s="282">
        <f t="shared" ref="AG132:AG163" ca="1" si="104">IF(V132=0,"",IF($E132="E",ROUNDUP(V132/2080,3),V132))</f>
        <v>43.207000000000001</v>
      </c>
      <c r="AH132" s="282">
        <f t="shared" ref="AH132:AH163" ca="1" si="105">IF(W132=0,"",IF($E132="E",ROUNDUP(W132/2080,3),W132))</f>
        <v>46</v>
      </c>
      <c r="AI132" s="282">
        <f t="shared" ref="AI132:AI163" ca="1" si="106">IF(X132=0,"",IF($E132="E",ROUNDUP(X132/2080,3),X132))</f>
        <v>47.287999999999997</v>
      </c>
      <c r="AJ132" s="282">
        <f t="shared" ca="1" si="95"/>
        <v>48.613</v>
      </c>
      <c r="AK132" s="282">
        <f t="shared" ca="1" si="96"/>
        <v>49.998999999999995</v>
      </c>
    </row>
    <row r="133" spans="1:37" x14ac:dyDescent="0.3">
      <c r="A133" s="75" t="s">
        <v>132</v>
      </c>
      <c r="B133" s="75">
        <v>13</v>
      </c>
      <c r="C133" s="70" t="s">
        <v>76</v>
      </c>
      <c r="D133" s="75">
        <v>588</v>
      </c>
      <c r="E133" s="75" t="s">
        <v>17</v>
      </c>
      <c r="F133" s="73" t="s">
        <v>386</v>
      </c>
      <c r="G133" s="74">
        <f t="shared" ca="1" si="97"/>
        <v>109243</v>
      </c>
      <c r="H133" s="74">
        <f t="shared" ca="1" si="98"/>
        <v>113611</v>
      </c>
      <c r="I133" s="74">
        <f t="shared" ca="1" si="99"/>
        <v>118156</v>
      </c>
      <c r="J133" s="74">
        <f t="shared" ca="1" si="100"/>
        <v>122882</v>
      </c>
      <c r="K133" s="74">
        <f t="shared" ca="1" si="101"/>
        <v>127798</v>
      </c>
      <c r="L133" s="74">
        <f t="shared" ca="1" si="93"/>
        <v>0</v>
      </c>
      <c r="M133" s="74">
        <f t="shared" ca="1" si="94"/>
        <v>0</v>
      </c>
      <c r="N133" s="72"/>
      <c r="P133" s="187" t="str">
        <f t="shared" si="82"/>
        <v>52600C</v>
      </c>
      <c r="Q133" s="186" t="s">
        <v>600</v>
      </c>
      <c r="R133" s="188" t="str">
        <f t="shared" si="85"/>
        <v>Manager Housing Development</v>
      </c>
      <c r="S133" s="189" t="str">
        <f t="shared" si="84"/>
        <v>63</v>
      </c>
      <c r="T133" s="186" cm="1">
        <f t="array" aca="1" ref="T133" ca="1">ROUND(IF($Q133="Y",VLOOKUP($P133, INDIRECT($Q$2),T$6,0)*INDIRECT($P$1),VLOOKUP($P133, INDIRECT($Q$2),T$6,0)),IF($E133="E",0,3))</f>
        <v>109243</v>
      </c>
      <c r="U133" s="186" cm="1">
        <f t="array" aca="1" ref="U133" ca="1">ROUND(IF($Q133="Y",VLOOKUP($P133, INDIRECT($Q$2),U$6,0)*INDIRECT($P$1),VLOOKUP($P133, INDIRECT($Q$2),U$6,0)),IF($E133="E",0,3))</f>
        <v>113611</v>
      </c>
      <c r="V133" s="186" cm="1">
        <f t="array" aca="1" ref="V133" ca="1">ROUND(IF($Q133="Y",VLOOKUP($P133, INDIRECT($Q$2),V$6,0)*INDIRECT($P$1),VLOOKUP($P133, INDIRECT($Q$2),V$6,0)),IF($E133="E",0,3))</f>
        <v>118156</v>
      </c>
      <c r="W133" s="186" cm="1">
        <f t="array" aca="1" ref="W133" ca="1">ROUND(IF($Q133="Y",VLOOKUP($P133, INDIRECT($Q$2),W$6,0)*INDIRECT($P$1),VLOOKUP($P133, INDIRECT($Q$2),W$6,0)),IF($E133="E",0,3))</f>
        <v>122882</v>
      </c>
      <c r="X133" s="186" cm="1">
        <f t="array" aca="1" ref="X133" ca="1">ROUND(IF($Q133="Y",VLOOKUP($P133, INDIRECT($Q$2),X$6,0)*INDIRECT($P$1),VLOOKUP($P133, INDIRECT($Q$2),X$6,0)),IF($E133="E",0,3))</f>
        <v>127798</v>
      </c>
      <c r="Y133" s="186" cm="1">
        <f t="array" aca="1" ref="Y133" ca="1">ROUND(IF($Q133="Y",VLOOKUP($P133, INDIRECT($Q$2),Y$6,0)*INDIRECT($P$1),VLOOKUP($P133, INDIRECT($Q$2),Y$6,0)),IF($E133="E",0,3))</f>
        <v>0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83"/>
        <v>52600C</v>
      </c>
      <c r="AC133" s="130" t="str">
        <f t="shared" si="86"/>
        <v>Manager Housing Development</v>
      </c>
      <c r="AD133" s="284" t="str">
        <f t="shared" si="87"/>
        <v>63</v>
      </c>
      <c r="AE133" s="282">
        <f t="shared" ca="1" si="102"/>
        <v>52.521000000000001</v>
      </c>
      <c r="AF133" s="282">
        <f t="shared" ca="1" si="103"/>
        <v>54.620999999999995</v>
      </c>
      <c r="AG133" s="282">
        <f t="shared" ca="1" si="104"/>
        <v>56.805999999999997</v>
      </c>
      <c r="AH133" s="282">
        <f t="shared" ca="1" si="105"/>
        <v>59.077999999999996</v>
      </c>
      <c r="AI133" s="282">
        <f t="shared" ca="1" si="106"/>
        <v>61.442</v>
      </c>
      <c r="AJ133" s="282" t="str">
        <f t="shared" ca="1" si="95"/>
        <v/>
      </c>
      <c r="AK133" s="282" t="str">
        <f t="shared" ca="1" si="96"/>
        <v/>
      </c>
    </row>
    <row r="134" spans="1:37" x14ac:dyDescent="0.3">
      <c r="A134" s="75" t="s">
        <v>136</v>
      </c>
      <c r="B134" s="75">
        <v>11</v>
      </c>
      <c r="C134" s="70" t="s">
        <v>135</v>
      </c>
      <c r="D134" s="75">
        <v>513</v>
      </c>
      <c r="E134" s="75" t="s">
        <v>17</v>
      </c>
      <c r="F134" s="73" t="s">
        <v>387</v>
      </c>
      <c r="G134" s="74">
        <f t="shared" ca="1" si="97"/>
        <v>106103</v>
      </c>
      <c r="H134" s="74">
        <f t="shared" ca="1" si="98"/>
        <v>110352</v>
      </c>
      <c r="I134" s="74">
        <f t="shared" ca="1" si="99"/>
        <v>114771</v>
      </c>
      <c r="J134" s="74">
        <f t="shared" ca="1" si="100"/>
        <v>119366</v>
      </c>
      <c r="K134" s="74">
        <f t="shared" ca="1" si="101"/>
        <v>124146</v>
      </c>
      <c r="L134" s="74">
        <f t="shared" ca="1" si="93"/>
        <v>0</v>
      </c>
      <c r="M134" s="74">
        <f t="shared" ca="1" si="94"/>
        <v>0</v>
      </c>
      <c r="N134" s="72"/>
      <c r="P134" s="187" t="str">
        <f t="shared" ref="P134:P165" si="107">A134</f>
        <v>06795C</v>
      </c>
      <c r="Q134" s="191" t="s">
        <v>600</v>
      </c>
      <c r="R134" s="188" t="str">
        <f t="shared" si="85"/>
        <v xml:space="preserve">Manager Internal Audit </v>
      </c>
      <c r="S134" s="189" t="str">
        <f t="shared" si="84"/>
        <v>045</v>
      </c>
      <c r="T134" s="186" cm="1">
        <f t="array" aca="1" ref="T134" ca="1">ROUND(IF($Q134="Y",VLOOKUP($P134, INDIRECT($Q$2),T$6,0)*INDIRECT($P$1),VLOOKUP($P134, INDIRECT($Q$2),T$6,0)),IF($E134="E",0,3))</f>
        <v>106103</v>
      </c>
      <c r="U134" s="186" cm="1">
        <f t="array" aca="1" ref="U134" ca="1">ROUND(IF($Q134="Y",VLOOKUP($P134, INDIRECT($Q$2),U$6,0)*INDIRECT($P$1),VLOOKUP($P134, INDIRECT($Q$2),U$6,0)),IF($E134="E",0,3))</f>
        <v>110352</v>
      </c>
      <c r="V134" s="186" cm="1">
        <f t="array" aca="1" ref="V134" ca="1">ROUND(IF($Q134="Y",VLOOKUP($P134, INDIRECT($Q$2),V$6,0)*INDIRECT($P$1),VLOOKUP($P134, INDIRECT($Q$2),V$6,0)),IF($E134="E",0,3))</f>
        <v>114771</v>
      </c>
      <c r="W134" s="186" cm="1">
        <f t="array" aca="1" ref="W134" ca="1">ROUND(IF($Q134="Y",VLOOKUP($P134, INDIRECT($Q$2),W$6,0)*INDIRECT($P$1),VLOOKUP($P134, INDIRECT($Q$2),W$6,0)),IF($E134="E",0,3))</f>
        <v>119366</v>
      </c>
      <c r="X134" s="186" cm="1">
        <f t="array" aca="1" ref="X134" ca="1">ROUND(IF($Q134="Y",VLOOKUP($P134, INDIRECT($Q$2),X$6,0)*INDIRECT($P$1),VLOOKUP($P134, INDIRECT($Q$2),X$6,0)),IF($E134="E",0,3))</f>
        <v>124146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ref="AB134:AB165" si="108">A134</f>
        <v>06795C</v>
      </c>
      <c r="AC134" s="130" t="str">
        <f t="shared" si="86"/>
        <v xml:space="preserve">Manager Internal Audit </v>
      </c>
      <c r="AD134" s="284" t="str">
        <f t="shared" si="87"/>
        <v>045</v>
      </c>
      <c r="AE134" s="282">
        <f t="shared" ca="1" si="102"/>
        <v>51.012</v>
      </c>
      <c r="AF134" s="282">
        <f t="shared" ca="1" si="103"/>
        <v>53.053999999999995</v>
      </c>
      <c r="AG134" s="282">
        <f t="shared" ca="1" si="104"/>
        <v>55.178999999999995</v>
      </c>
      <c r="AH134" s="282">
        <f t="shared" ca="1" si="105"/>
        <v>57.387999999999998</v>
      </c>
      <c r="AI134" s="282">
        <f t="shared" ca="1" si="106"/>
        <v>59.686</v>
      </c>
      <c r="AJ134" s="282" t="str">
        <f t="shared" ca="1" si="95"/>
        <v/>
      </c>
      <c r="AK134" s="282" t="str">
        <f t="shared" ca="1" si="96"/>
        <v/>
      </c>
    </row>
    <row r="135" spans="1:37" x14ac:dyDescent="0.3">
      <c r="A135" s="75" t="s">
        <v>48</v>
      </c>
      <c r="B135" s="75">
        <v>10</v>
      </c>
      <c r="C135" s="70" t="s">
        <v>70</v>
      </c>
      <c r="D135" s="75">
        <v>473</v>
      </c>
      <c r="E135" s="75" t="s">
        <v>17</v>
      </c>
      <c r="F135" s="73" t="s">
        <v>479</v>
      </c>
      <c r="G135" s="74">
        <f t="shared" ca="1" si="97"/>
        <v>81521</v>
      </c>
      <c r="H135" s="74">
        <f t="shared" ca="1" si="98"/>
        <v>85579</v>
      </c>
      <c r="I135" s="74">
        <f t="shared" ca="1" si="99"/>
        <v>89869</v>
      </c>
      <c r="J135" s="74">
        <f t="shared" ca="1" si="100"/>
        <v>95680</v>
      </c>
      <c r="K135" s="74">
        <f t="shared" ca="1" si="101"/>
        <v>98357</v>
      </c>
      <c r="L135" s="74">
        <f t="shared" ca="1" si="93"/>
        <v>101114</v>
      </c>
      <c r="M135" s="74">
        <f t="shared" ca="1" si="94"/>
        <v>103996</v>
      </c>
      <c r="N135" s="72"/>
      <c r="P135" s="187" t="str">
        <f t="shared" si="107"/>
        <v>01680C</v>
      </c>
      <c r="Q135" s="191" t="s">
        <v>600</v>
      </c>
      <c r="R135" s="188" t="str">
        <f t="shared" si="85"/>
        <v>Manager Legislative Support Services</v>
      </c>
      <c r="S135" s="189" t="str">
        <f t="shared" si="84"/>
        <v>34M</v>
      </c>
      <c r="T135" s="186" cm="1">
        <f t="array" aca="1" ref="T135" ca="1">ROUND(IF($Q135="Y",VLOOKUP($P135, INDIRECT($Q$2),T$6,0)*INDIRECT($P$1),VLOOKUP($P135, INDIRECT($Q$2),T$6,0)),IF($E135="E",0,3))</f>
        <v>81521</v>
      </c>
      <c r="U135" s="186" cm="1">
        <f t="array" aca="1" ref="U135" ca="1">ROUND(IF($Q135="Y",VLOOKUP($P135, INDIRECT($Q$2),U$6,0)*INDIRECT($P$1),VLOOKUP($P135, INDIRECT($Q$2),U$6,0)),IF($E135="E",0,3))</f>
        <v>85579</v>
      </c>
      <c r="V135" s="186" cm="1">
        <f t="array" aca="1" ref="V135" ca="1">ROUND(IF($Q135="Y",VLOOKUP($P135, INDIRECT($Q$2),V$6,0)*INDIRECT($P$1),VLOOKUP($P135, INDIRECT($Q$2),V$6,0)),IF($E135="E",0,3))</f>
        <v>89869</v>
      </c>
      <c r="W135" s="186" cm="1">
        <f t="array" aca="1" ref="W135" ca="1">ROUND(IF($Q135="Y",VLOOKUP($P135, INDIRECT($Q$2),W$6,0)*INDIRECT($P$1),VLOOKUP($P135, INDIRECT($Q$2),W$6,0)),IF($E135="E",0,3))</f>
        <v>95680</v>
      </c>
      <c r="X135" s="186" cm="1">
        <f t="array" aca="1" ref="X135" ca="1">ROUND(IF($Q135="Y",VLOOKUP($P135, INDIRECT($Q$2),X$6,0)*INDIRECT($P$1),VLOOKUP($P135, INDIRECT($Q$2),X$6,0)),IF($E135="E",0,3))</f>
        <v>98357</v>
      </c>
      <c r="Y135" s="186" cm="1">
        <f t="array" aca="1" ref="Y135" ca="1">ROUND(IF($Q135="Y",VLOOKUP($P135, INDIRECT($Q$2),Y$6,0)*INDIRECT($P$1),VLOOKUP($P135, INDIRECT($Q$2),Y$6,0)),IF($E135="E",0,3))</f>
        <v>101114</v>
      </c>
      <c r="Z135" s="186" cm="1">
        <f t="array" aca="1" ref="Z135" ca="1">ROUND(IF($Q135="Y",VLOOKUP($P135, INDIRECT($Q$2),Z$6,0)*INDIRECT($P$1),VLOOKUP($P135, INDIRECT($Q$2),Z$6,0)),IF($E135="E",0,3))</f>
        <v>103996</v>
      </c>
      <c r="AA135" s="186"/>
      <c r="AB135" s="282" t="str">
        <f t="shared" si="108"/>
        <v>01680C</v>
      </c>
      <c r="AC135" s="130" t="str">
        <f t="shared" si="86"/>
        <v>Manager Legislative Support Services</v>
      </c>
      <c r="AD135" s="284" t="str">
        <f t="shared" si="87"/>
        <v>34M</v>
      </c>
      <c r="AE135" s="282">
        <f t="shared" ca="1" si="102"/>
        <v>39.192999999999998</v>
      </c>
      <c r="AF135" s="282">
        <f t="shared" ca="1" si="103"/>
        <v>41.143999999999998</v>
      </c>
      <c r="AG135" s="282">
        <f t="shared" ca="1" si="104"/>
        <v>43.207000000000001</v>
      </c>
      <c r="AH135" s="282">
        <f t="shared" ca="1" si="105"/>
        <v>46</v>
      </c>
      <c r="AI135" s="282">
        <f t="shared" ca="1" si="106"/>
        <v>47.287999999999997</v>
      </c>
      <c r="AJ135" s="282">
        <f t="shared" ca="1" si="95"/>
        <v>48.613</v>
      </c>
      <c r="AK135" s="282">
        <f t="shared" ca="1" si="96"/>
        <v>49.998999999999995</v>
      </c>
    </row>
    <row r="136" spans="1:37" x14ac:dyDescent="0.3">
      <c r="A136" s="75" t="s">
        <v>137</v>
      </c>
      <c r="B136" s="75">
        <v>11</v>
      </c>
      <c r="C136" s="70" t="s">
        <v>65</v>
      </c>
      <c r="D136" s="75">
        <v>498</v>
      </c>
      <c r="E136" s="75" t="s">
        <v>17</v>
      </c>
      <c r="F136" s="73" t="s">
        <v>388</v>
      </c>
      <c r="G136" s="74">
        <f t="shared" ca="1" si="97"/>
        <v>88287</v>
      </c>
      <c r="H136" s="74">
        <f t="shared" ca="1" si="98"/>
        <v>92935</v>
      </c>
      <c r="I136" s="74">
        <f t="shared" ca="1" si="99"/>
        <v>97824</v>
      </c>
      <c r="J136" s="74">
        <f t="shared" ca="1" si="100"/>
        <v>104477</v>
      </c>
      <c r="K136" s="74">
        <f t="shared" ca="1" si="101"/>
        <v>107404</v>
      </c>
      <c r="L136" s="74">
        <f t="shared" ca="1" si="93"/>
        <v>110412</v>
      </c>
      <c r="M136" s="74">
        <f t="shared" ca="1" si="94"/>
        <v>113558</v>
      </c>
      <c r="N136" s="72"/>
      <c r="P136" s="187" t="str">
        <f t="shared" si="107"/>
        <v>06825C</v>
      </c>
      <c r="Q136" s="191" t="s">
        <v>600</v>
      </c>
      <c r="R136" s="188" t="str">
        <f t="shared" si="85"/>
        <v>Manager MPD Intellectual Property</v>
      </c>
      <c r="S136" s="189" t="str">
        <f t="shared" si="84"/>
        <v>41C</v>
      </c>
      <c r="T136" s="186" cm="1">
        <f t="array" aca="1" ref="T136" ca="1">ROUND(IF($Q136="Y",VLOOKUP($P136, INDIRECT($Q$2),T$6,0)*INDIRECT($P$1),VLOOKUP($P136, INDIRECT($Q$2),T$6,0)),IF($E136="E",0,3))</f>
        <v>88287</v>
      </c>
      <c r="U136" s="186" cm="1">
        <f t="array" aca="1" ref="U136" ca="1">ROUND(IF($Q136="Y",VLOOKUP($P136, INDIRECT($Q$2),U$6,0)*INDIRECT($P$1),VLOOKUP($P136, INDIRECT($Q$2),U$6,0)),IF($E136="E",0,3))</f>
        <v>92935</v>
      </c>
      <c r="V136" s="186" cm="1">
        <f t="array" aca="1" ref="V136" ca="1">ROUND(IF($Q136="Y",VLOOKUP($P136, INDIRECT($Q$2),V$6,0)*INDIRECT($P$1),VLOOKUP($P136, INDIRECT($Q$2),V$6,0)),IF($E136="E",0,3))</f>
        <v>97824</v>
      </c>
      <c r="W136" s="186" cm="1">
        <f t="array" aca="1" ref="W136" ca="1">ROUND(IF($Q136="Y",VLOOKUP($P136, INDIRECT($Q$2),W$6,0)*INDIRECT($P$1),VLOOKUP($P136, INDIRECT($Q$2),W$6,0)),IF($E136="E",0,3))</f>
        <v>104477</v>
      </c>
      <c r="X136" s="186" cm="1">
        <f t="array" aca="1" ref="X136" ca="1">ROUND(IF($Q136="Y",VLOOKUP($P136, INDIRECT($Q$2),X$6,0)*INDIRECT($P$1),VLOOKUP($P136, INDIRECT($Q$2),X$6,0)),IF($E136="E",0,3))</f>
        <v>107404</v>
      </c>
      <c r="Y136" s="186" cm="1">
        <f t="array" aca="1" ref="Y136" ca="1">ROUND(IF($Q136="Y",VLOOKUP($P136, INDIRECT($Q$2),Y$6,0)*INDIRECT($P$1),VLOOKUP($P136, INDIRECT($Q$2),Y$6,0)),IF($E136="E",0,3))</f>
        <v>110412</v>
      </c>
      <c r="Z136" s="186" cm="1">
        <f t="array" aca="1" ref="Z136" ca="1">ROUND(IF($Q136="Y",VLOOKUP($P136, INDIRECT($Q$2),Z$6,0)*INDIRECT($P$1),VLOOKUP($P136, INDIRECT($Q$2),Z$6,0)),IF($E136="E",0,3))</f>
        <v>113558</v>
      </c>
      <c r="AA136" s="186"/>
      <c r="AB136" s="282" t="str">
        <f t="shared" si="108"/>
        <v>06825C</v>
      </c>
      <c r="AC136" s="130" t="str">
        <f t="shared" si="86"/>
        <v>Manager MPD Intellectual Property</v>
      </c>
      <c r="AD136" s="284" t="str">
        <f t="shared" si="87"/>
        <v>41C</v>
      </c>
      <c r="AE136" s="282">
        <f t="shared" ca="1" si="102"/>
        <v>42.445999999999998</v>
      </c>
      <c r="AF136" s="282">
        <f t="shared" ca="1" si="103"/>
        <v>44.680999999999997</v>
      </c>
      <c r="AG136" s="282">
        <f t="shared" ca="1" si="104"/>
        <v>47.030999999999999</v>
      </c>
      <c r="AH136" s="282">
        <f t="shared" ca="1" si="105"/>
        <v>50.23</v>
      </c>
      <c r="AI136" s="282">
        <f t="shared" ca="1" si="106"/>
        <v>51.637</v>
      </c>
      <c r="AJ136" s="282">
        <f t="shared" ca="1" si="95"/>
        <v>53.082999999999998</v>
      </c>
      <c r="AK136" s="282">
        <f t="shared" ca="1" si="96"/>
        <v>54.595999999999997</v>
      </c>
    </row>
    <row r="137" spans="1:37" x14ac:dyDescent="0.3">
      <c r="A137" s="75" t="s">
        <v>166</v>
      </c>
      <c r="B137" s="75">
        <v>13</v>
      </c>
      <c r="C137" s="70" t="s">
        <v>76</v>
      </c>
      <c r="D137" s="75">
        <v>588</v>
      </c>
      <c r="E137" s="75" t="s">
        <v>17</v>
      </c>
      <c r="F137" s="73" t="s">
        <v>389</v>
      </c>
      <c r="G137" s="74">
        <f t="shared" ca="1" si="97"/>
        <v>109243</v>
      </c>
      <c r="H137" s="74">
        <f t="shared" ca="1" si="98"/>
        <v>113611</v>
      </c>
      <c r="I137" s="74">
        <f t="shared" ca="1" si="99"/>
        <v>118156</v>
      </c>
      <c r="J137" s="74">
        <f t="shared" ca="1" si="100"/>
        <v>122882</v>
      </c>
      <c r="K137" s="74">
        <f t="shared" ca="1" si="101"/>
        <v>127798</v>
      </c>
      <c r="L137" s="74">
        <f t="shared" ca="1" si="93"/>
        <v>0</v>
      </c>
      <c r="M137" s="74">
        <f t="shared" ca="1" si="94"/>
        <v>0</v>
      </c>
      <c r="N137" s="72"/>
      <c r="P137" s="187" t="str">
        <f t="shared" si="107"/>
        <v>06830C</v>
      </c>
      <c r="Q137" s="191" t="s">
        <v>600</v>
      </c>
      <c r="R137" s="188" t="str">
        <f t="shared" si="85"/>
        <v>Manager MPLS Development Review</v>
      </c>
      <c r="S137" s="189" t="str">
        <f t="shared" si="84"/>
        <v>63</v>
      </c>
      <c r="T137" s="186" cm="1">
        <f t="array" aca="1" ref="T137" ca="1">ROUND(IF($Q137="Y",VLOOKUP($P137, INDIRECT($Q$2),T$6,0)*INDIRECT($P$1),VLOOKUP($P137, INDIRECT($Q$2),T$6,0)),IF($E137="E",0,3))</f>
        <v>109243</v>
      </c>
      <c r="U137" s="186" cm="1">
        <f t="array" aca="1" ref="U137" ca="1">ROUND(IF($Q137="Y",VLOOKUP($P137, INDIRECT($Q$2),U$6,0)*INDIRECT($P$1),VLOOKUP($P137, INDIRECT($Q$2),U$6,0)),IF($E137="E",0,3))</f>
        <v>113611</v>
      </c>
      <c r="V137" s="186" cm="1">
        <f t="array" aca="1" ref="V137" ca="1">ROUND(IF($Q137="Y",VLOOKUP($P137, INDIRECT($Q$2),V$6,0)*INDIRECT($P$1),VLOOKUP($P137, INDIRECT($Q$2),V$6,0)),IF($E137="E",0,3))</f>
        <v>118156</v>
      </c>
      <c r="W137" s="186" cm="1">
        <f t="array" aca="1" ref="W137" ca="1">ROUND(IF($Q137="Y",VLOOKUP($P137, INDIRECT($Q$2),W$6,0)*INDIRECT($P$1),VLOOKUP($P137, INDIRECT($Q$2),W$6,0)),IF($E137="E",0,3))</f>
        <v>122882</v>
      </c>
      <c r="X137" s="186" cm="1">
        <f t="array" aca="1" ref="X137" ca="1">ROUND(IF($Q137="Y",VLOOKUP($P137, INDIRECT($Q$2),X$6,0)*INDIRECT($P$1),VLOOKUP($P137, INDIRECT($Q$2),X$6,0)),IF($E137="E",0,3))</f>
        <v>127798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8"/>
        <v>06830C</v>
      </c>
      <c r="AC137" s="130" t="str">
        <f t="shared" si="86"/>
        <v>Manager MPLS Development Review</v>
      </c>
      <c r="AD137" s="284" t="str">
        <f t="shared" si="87"/>
        <v>63</v>
      </c>
      <c r="AE137" s="282">
        <f t="shared" ca="1" si="102"/>
        <v>52.521000000000001</v>
      </c>
      <c r="AF137" s="282">
        <f t="shared" ca="1" si="103"/>
        <v>54.620999999999995</v>
      </c>
      <c r="AG137" s="282">
        <f t="shared" ca="1" si="104"/>
        <v>56.805999999999997</v>
      </c>
      <c r="AH137" s="282">
        <f t="shared" ca="1" si="105"/>
        <v>59.077999999999996</v>
      </c>
      <c r="AI137" s="282">
        <f t="shared" ca="1" si="106"/>
        <v>61.442</v>
      </c>
      <c r="AJ137" s="282" t="str">
        <f t="shared" ca="1" si="95"/>
        <v/>
      </c>
      <c r="AK137" s="282" t="str">
        <f t="shared" ca="1" si="96"/>
        <v/>
      </c>
    </row>
    <row r="138" spans="1:37" x14ac:dyDescent="0.3">
      <c r="A138" s="75" t="s">
        <v>157</v>
      </c>
      <c r="B138" s="75">
        <v>10</v>
      </c>
      <c r="C138" s="70" t="s">
        <v>70</v>
      </c>
      <c r="D138" s="75">
        <v>473</v>
      </c>
      <c r="E138" s="75" t="s">
        <v>17</v>
      </c>
      <c r="F138" s="73" t="s">
        <v>974</v>
      </c>
      <c r="G138" s="74">
        <f t="shared" ca="1" si="97"/>
        <v>81521</v>
      </c>
      <c r="H138" s="74">
        <f t="shared" ca="1" si="98"/>
        <v>85579</v>
      </c>
      <c r="I138" s="74">
        <f t="shared" ca="1" si="99"/>
        <v>89869</v>
      </c>
      <c r="J138" s="74">
        <f t="shared" ca="1" si="100"/>
        <v>95680</v>
      </c>
      <c r="K138" s="74">
        <f t="shared" ca="1" si="101"/>
        <v>98357</v>
      </c>
      <c r="L138" s="74">
        <f t="shared" ca="1" si="93"/>
        <v>101114</v>
      </c>
      <c r="M138" s="74">
        <f t="shared" ca="1" si="94"/>
        <v>103996</v>
      </c>
      <c r="N138" s="72"/>
      <c r="P138" s="187" t="str">
        <f t="shared" si="107"/>
        <v>07022C</v>
      </c>
      <c r="Q138" s="186" t="s">
        <v>600</v>
      </c>
      <c r="R138" s="188" t="str">
        <f t="shared" si="85"/>
        <v>Manager Multimedia Services</v>
      </c>
      <c r="S138" s="189" t="str">
        <f t="shared" si="84"/>
        <v>34M</v>
      </c>
      <c r="T138" s="186" cm="1">
        <f t="array" aca="1" ref="T138" ca="1">ROUND(IF($Q138="Y",VLOOKUP($P138, INDIRECT($Q$2),T$6,0)*INDIRECT($P$1),VLOOKUP($P138, INDIRECT($Q$2),T$6,0)),IF($E138="E",0,3))</f>
        <v>81521</v>
      </c>
      <c r="U138" s="186" cm="1">
        <f t="array" aca="1" ref="U138" ca="1">ROUND(IF($Q138="Y",VLOOKUP($P138, INDIRECT($Q$2),U$6,0)*INDIRECT($P$1),VLOOKUP($P138, INDIRECT($Q$2),U$6,0)),IF($E138="E",0,3))</f>
        <v>85579</v>
      </c>
      <c r="V138" s="186" cm="1">
        <f t="array" aca="1" ref="V138" ca="1">ROUND(IF($Q138="Y",VLOOKUP($P138, INDIRECT($Q$2),V$6,0)*INDIRECT($P$1),VLOOKUP($P138, INDIRECT($Q$2),V$6,0)),IF($E138="E",0,3))</f>
        <v>89869</v>
      </c>
      <c r="W138" s="186" cm="1">
        <f t="array" aca="1" ref="W138" ca="1">ROUND(IF($Q138="Y",VLOOKUP($P138, INDIRECT($Q$2),W$6,0)*INDIRECT($P$1),VLOOKUP($P138, INDIRECT($Q$2),W$6,0)),IF($E138="E",0,3))</f>
        <v>95680</v>
      </c>
      <c r="X138" s="186" cm="1">
        <f t="array" aca="1" ref="X138" ca="1">ROUND(IF($Q138="Y",VLOOKUP($P138, INDIRECT($Q$2),X$6,0)*INDIRECT($P$1),VLOOKUP($P138, INDIRECT($Q$2),X$6,0)),IF($E138="E",0,3))</f>
        <v>98357</v>
      </c>
      <c r="Y138" s="186" cm="1">
        <f t="array" aca="1" ref="Y138" ca="1">ROUND(IF($Q138="Y",VLOOKUP($P138, INDIRECT($Q$2),Y$6,0)*INDIRECT($P$1),VLOOKUP($P138, INDIRECT($Q$2),Y$6,0)),IF($E138="E",0,3))</f>
        <v>101114</v>
      </c>
      <c r="Z138" s="186" cm="1">
        <f t="array" aca="1" ref="Z138" ca="1">ROUND(IF($Q138="Y",VLOOKUP($P138, INDIRECT($Q$2),Z$6,0)*INDIRECT($P$1),VLOOKUP($P138, INDIRECT($Q$2),Z$6,0)),IF($E138="E",0,3))</f>
        <v>103996</v>
      </c>
      <c r="AA138" s="186"/>
      <c r="AB138" s="282" t="str">
        <f t="shared" si="108"/>
        <v>07022C</v>
      </c>
      <c r="AC138" s="130" t="str">
        <f t="shared" si="86"/>
        <v>Manager Multimedia Services</v>
      </c>
      <c r="AD138" s="284" t="str">
        <f t="shared" si="87"/>
        <v>34M</v>
      </c>
      <c r="AE138" s="282">
        <f t="shared" ca="1" si="102"/>
        <v>39.192999999999998</v>
      </c>
      <c r="AF138" s="282">
        <f t="shared" ca="1" si="103"/>
        <v>41.143999999999998</v>
      </c>
      <c r="AG138" s="282">
        <f t="shared" ca="1" si="104"/>
        <v>43.207000000000001</v>
      </c>
      <c r="AH138" s="282">
        <f t="shared" ca="1" si="105"/>
        <v>46</v>
      </c>
      <c r="AI138" s="282">
        <f t="shared" ca="1" si="106"/>
        <v>47.287999999999997</v>
      </c>
      <c r="AJ138" s="282">
        <f t="shared" ca="1" si="95"/>
        <v>48.613</v>
      </c>
      <c r="AK138" s="282">
        <f t="shared" ca="1" si="96"/>
        <v>49.998999999999995</v>
      </c>
    </row>
    <row r="139" spans="1:37" x14ac:dyDescent="0.3">
      <c r="A139" s="75" t="s">
        <v>139</v>
      </c>
      <c r="B139" s="75">
        <v>10</v>
      </c>
      <c r="C139" s="70" t="s">
        <v>18</v>
      </c>
      <c r="D139" s="75">
        <v>490</v>
      </c>
      <c r="E139" s="75" t="s">
        <v>17</v>
      </c>
      <c r="F139" s="73" t="s">
        <v>140</v>
      </c>
      <c r="G139" s="74">
        <f t="shared" ca="1" si="97"/>
        <v>84799</v>
      </c>
      <c r="H139" s="74">
        <f t="shared" ca="1" si="98"/>
        <v>89261</v>
      </c>
      <c r="I139" s="74">
        <f t="shared" ca="1" si="99"/>
        <v>93959</v>
      </c>
      <c r="J139" s="74">
        <f t="shared" ca="1" si="100"/>
        <v>98905</v>
      </c>
      <c r="K139" s="74">
        <f t="shared" ca="1" si="101"/>
        <v>101671</v>
      </c>
      <c r="L139" s="74">
        <f t="shared" ca="1" si="93"/>
        <v>104522</v>
      </c>
      <c r="M139" s="74">
        <f t="shared" ca="1" si="94"/>
        <v>107500</v>
      </c>
      <c r="N139" s="72"/>
      <c r="P139" s="187" t="str">
        <f t="shared" si="107"/>
        <v>06839C</v>
      </c>
      <c r="Q139" s="191" t="s">
        <v>600</v>
      </c>
      <c r="R139" s="188" t="str">
        <f t="shared" si="85"/>
        <v>Manager Neighborhood Support</v>
      </c>
      <c r="S139" s="189" t="str">
        <f t="shared" ref="S139:S170" si="109">C139</f>
        <v>83</v>
      </c>
      <c r="T139" s="186" cm="1">
        <f t="array" aca="1" ref="T139" ca="1">ROUND(IF($Q139="Y",VLOOKUP($P139, INDIRECT($Q$2),T$6,0)*INDIRECT($P$1),VLOOKUP($P139, INDIRECT($Q$2),T$6,0)),IF($E139="E",0,3))</f>
        <v>84799</v>
      </c>
      <c r="U139" s="186" cm="1">
        <f t="array" aca="1" ref="U139" ca="1">ROUND(IF($Q139="Y",VLOOKUP($P139, INDIRECT($Q$2),U$6,0)*INDIRECT($P$1),VLOOKUP($P139, INDIRECT($Q$2),U$6,0)),IF($E139="E",0,3))</f>
        <v>89261</v>
      </c>
      <c r="V139" s="186" cm="1">
        <f t="array" aca="1" ref="V139" ca="1">ROUND(IF($Q139="Y",VLOOKUP($P139, INDIRECT($Q$2),V$6,0)*INDIRECT($P$1),VLOOKUP($P139, INDIRECT($Q$2),V$6,0)),IF($E139="E",0,3))</f>
        <v>93959</v>
      </c>
      <c r="W139" s="186" cm="1">
        <f t="array" aca="1" ref="W139" ca="1">ROUND(IF($Q139="Y",VLOOKUP($P139, INDIRECT($Q$2),W$6,0)*INDIRECT($P$1),VLOOKUP($P139, INDIRECT($Q$2),W$6,0)),IF($E139="E",0,3))</f>
        <v>98905</v>
      </c>
      <c r="X139" s="186" cm="1">
        <f t="array" aca="1" ref="X139" ca="1">ROUND(IF($Q139="Y",VLOOKUP($P139, INDIRECT($Q$2),X$6,0)*INDIRECT($P$1),VLOOKUP($P139, INDIRECT($Q$2),X$6,0)),IF($E139="E",0,3))</f>
        <v>101671</v>
      </c>
      <c r="Y139" s="186" cm="1">
        <f t="array" aca="1" ref="Y139" ca="1">ROUND(IF($Q139="Y",VLOOKUP($P139, INDIRECT($Q$2),Y$6,0)*INDIRECT($P$1),VLOOKUP($P139, INDIRECT($Q$2),Y$6,0)),IF($E139="E",0,3))</f>
        <v>104522</v>
      </c>
      <c r="Z139" s="186" cm="1">
        <f t="array" aca="1" ref="Z139" ca="1">ROUND(IF($Q139="Y",VLOOKUP($P139, INDIRECT($Q$2),Z$6,0)*INDIRECT($P$1),VLOOKUP($P139, INDIRECT($Q$2),Z$6,0)),IF($E139="E",0,3))</f>
        <v>107500</v>
      </c>
      <c r="AA139" s="186"/>
      <c r="AB139" s="282" t="str">
        <f t="shared" si="108"/>
        <v>06839C</v>
      </c>
      <c r="AC139" s="130" t="str">
        <f t="shared" si="86"/>
        <v>Manager Neighborhood Support</v>
      </c>
      <c r="AD139" s="284" t="str">
        <f t="shared" si="87"/>
        <v>83</v>
      </c>
      <c r="AE139" s="282">
        <f t="shared" ca="1" si="102"/>
        <v>40.768999999999998</v>
      </c>
      <c r="AF139" s="282">
        <f t="shared" ca="1" si="103"/>
        <v>42.913999999999994</v>
      </c>
      <c r="AG139" s="282">
        <f t="shared" ca="1" si="104"/>
        <v>45.172999999999995</v>
      </c>
      <c r="AH139" s="282">
        <f t="shared" ca="1" si="105"/>
        <v>47.550999999999995</v>
      </c>
      <c r="AI139" s="282">
        <f t="shared" ca="1" si="106"/>
        <v>48.881</v>
      </c>
      <c r="AJ139" s="282">
        <f t="shared" ca="1" si="95"/>
        <v>50.250999999999998</v>
      </c>
      <c r="AK139" s="282">
        <f t="shared" ca="1" si="96"/>
        <v>51.683</v>
      </c>
    </row>
    <row r="140" spans="1:37" x14ac:dyDescent="0.3">
      <c r="A140" s="75" t="s">
        <v>167</v>
      </c>
      <c r="B140" s="75">
        <v>11</v>
      </c>
      <c r="C140" s="70" t="s">
        <v>65</v>
      </c>
      <c r="D140" s="75">
        <v>505</v>
      </c>
      <c r="E140" s="75" t="s">
        <v>17</v>
      </c>
      <c r="F140" s="73" t="s">
        <v>391</v>
      </c>
      <c r="G140" s="74">
        <f t="shared" ca="1" si="97"/>
        <v>88287</v>
      </c>
      <c r="H140" s="74">
        <f t="shared" ca="1" si="98"/>
        <v>92935</v>
      </c>
      <c r="I140" s="74">
        <f t="shared" ca="1" si="99"/>
        <v>97824</v>
      </c>
      <c r="J140" s="74">
        <f t="shared" ca="1" si="100"/>
        <v>104477</v>
      </c>
      <c r="K140" s="74">
        <f t="shared" ca="1" si="101"/>
        <v>107404</v>
      </c>
      <c r="L140" s="74">
        <f t="shared" ca="1" si="93"/>
        <v>110412</v>
      </c>
      <c r="M140" s="74">
        <f t="shared" ca="1" si="94"/>
        <v>113558</v>
      </c>
      <c r="N140" s="72"/>
      <c r="P140" s="187" t="str">
        <f t="shared" si="107"/>
        <v>52620C</v>
      </c>
      <c r="Q140" s="191" t="s">
        <v>600</v>
      </c>
      <c r="R140" s="188" t="str">
        <f t="shared" si="85"/>
        <v>Manager NRP &amp; Citizen Participation</v>
      </c>
      <c r="S140" s="189" t="str">
        <f t="shared" si="109"/>
        <v>41C</v>
      </c>
      <c r="T140" s="186" cm="1">
        <f t="array" aca="1" ref="T140" ca="1">ROUND(IF($Q140="Y",VLOOKUP($P140, INDIRECT($Q$2),T$6,0)*INDIRECT($P$1),VLOOKUP($P140, INDIRECT($Q$2),T$6,0)),IF($E140="E",0,3))</f>
        <v>88287</v>
      </c>
      <c r="U140" s="186" cm="1">
        <f t="array" aca="1" ref="U140" ca="1">ROUND(IF($Q140="Y",VLOOKUP($P140, INDIRECT($Q$2),U$6,0)*INDIRECT($P$1),VLOOKUP($P140, INDIRECT($Q$2),U$6,0)),IF($E140="E",0,3))</f>
        <v>92935</v>
      </c>
      <c r="V140" s="186" cm="1">
        <f t="array" aca="1" ref="V140" ca="1">ROUND(IF($Q140="Y",VLOOKUP($P140, INDIRECT($Q$2),V$6,0)*INDIRECT($P$1),VLOOKUP($P140, INDIRECT($Q$2),V$6,0)),IF($E140="E",0,3))</f>
        <v>97824</v>
      </c>
      <c r="W140" s="186" cm="1">
        <f t="array" aca="1" ref="W140" ca="1">ROUND(IF($Q140="Y",VLOOKUP($P140, INDIRECT($Q$2),W$6,0)*INDIRECT($P$1),VLOOKUP($P140, INDIRECT($Q$2),W$6,0)),IF($E140="E",0,3))</f>
        <v>104477</v>
      </c>
      <c r="X140" s="186" cm="1">
        <f t="array" aca="1" ref="X140" ca="1">ROUND(IF($Q140="Y",VLOOKUP($P140, INDIRECT($Q$2),X$6,0)*INDIRECT($P$1),VLOOKUP($P140, INDIRECT($Q$2),X$6,0)),IF($E140="E",0,3))</f>
        <v>107404</v>
      </c>
      <c r="Y140" s="186" cm="1">
        <f t="array" aca="1" ref="Y140" ca="1">ROUND(IF($Q140="Y",VLOOKUP($P140, INDIRECT($Q$2),Y$6,0)*INDIRECT($P$1),VLOOKUP($P140, INDIRECT($Q$2),Y$6,0)),IF($E140="E",0,3))</f>
        <v>110412</v>
      </c>
      <c r="Z140" s="186" cm="1">
        <f t="array" aca="1" ref="Z140" ca="1">ROUND(IF($Q140="Y",VLOOKUP($P140, INDIRECT($Q$2),Z$6,0)*INDIRECT($P$1),VLOOKUP($P140, INDIRECT($Q$2),Z$6,0)),IF($E140="E",0,3))</f>
        <v>113558</v>
      </c>
      <c r="AA140" s="186"/>
      <c r="AB140" s="282" t="str">
        <f t="shared" si="108"/>
        <v>52620C</v>
      </c>
      <c r="AC140" s="130" t="str">
        <f t="shared" si="86"/>
        <v>Manager NRP &amp; Citizen Participation</v>
      </c>
      <c r="AD140" s="284" t="str">
        <f t="shared" si="87"/>
        <v>41C</v>
      </c>
      <c r="AE140" s="282">
        <f t="shared" ca="1" si="102"/>
        <v>42.445999999999998</v>
      </c>
      <c r="AF140" s="282">
        <f t="shared" ca="1" si="103"/>
        <v>44.680999999999997</v>
      </c>
      <c r="AG140" s="282">
        <f t="shared" ca="1" si="104"/>
        <v>47.030999999999999</v>
      </c>
      <c r="AH140" s="282">
        <f t="shared" ca="1" si="105"/>
        <v>50.23</v>
      </c>
      <c r="AI140" s="282">
        <f t="shared" ca="1" si="106"/>
        <v>51.637</v>
      </c>
      <c r="AJ140" s="282">
        <f t="shared" ca="1" si="95"/>
        <v>53.082999999999998</v>
      </c>
      <c r="AK140" s="282">
        <f t="shared" ca="1" si="96"/>
        <v>54.595999999999997</v>
      </c>
    </row>
    <row r="141" spans="1:37" x14ac:dyDescent="0.3">
      <c r="A141" s="75" t="s">
        <v>141</v>
      </c>
      <c r="B141" s="75">
        <v>10</v>
      </c>
      <c r="C141" s="70" t="s">
        <v>162</v>
      </c>
      <c r="D141" s="75">
        <v>493</v>
      </c>
      <c r="E141" s="75" t="s">
        <v>17</v>
      </c>
      <c r="F141" s="73" t="s">
        <v>392</v>
      </c>
      <c r="G141" s="74">
        <f t="shared" si="97"/>
        <v>91892</v>
      </c>
      <c r="H141" s="74">
        <f t="shared" si="98"/>
        <v>95567</v>
      </c>
      <c r="I141" s="74">
        <f t="shared" si="99"/>
        <v>99389</v>
      </c>
      <c r="J141" s="74">
        <f t="shared" si="100"/>
        <v>103364</v>
      </c>
      <c r="K141" s="74">
        <f t="shared" si="101"/>
        <v>107500</v>
      </c>
      <c r="L141" s="74">
        <f t="shared" si="93"/>
        <v>0</v>
      </c>
      <c r="M141" s="74">
        <f t="shared" ca="1" si="94"/>
        <v>0</v>
      </c>
      <c r="N141" s="72"/>
      <c r="P141" s="376" t="str">
        <f t="shared" si="107"/>
        <v>06856C</v>
      </c>
      <c r="Q141" s="377" t="s">
        <v>600</v>
      </c>
      <c r="R141" s="378" t="str">
        <f t="shared" si="85"/>
        <v>Manager Payroll</v>
      </c>
      <c r="S141" s="379" t="str">
        <f t="shared" si="109"/>
        <v>10</v>
      </c>
      <c r="T141" s="380">
        <v>91892</v>
      </c>
      <c r="U141" s="380">
        <v>95567</v>
      </c>
      <c r="V141" s="380">
        <v>99389</v>
      </c>
      <c r="W141" s="380">
        <v>103364</v>
      </c>
      <c r="X141" s="380">
        <v>107500</v>
      </c>
      <c r="Z141" s="186" cm="1">
        <f t="array" aca="1" ref="Z141" ca="1">ROUND(IF($Q141="Y",VLOOKUP($P141, INDIRECT($Q$2),Z$6,0)*INDIRECT($P$1),VLOOKUP($P141, INDIRECT($Q$2),Z$6,0)),IF($E141="E",0,3))</f>
        <v>0</v>
      </c>
      <c r="AA141" s="186"/>
      <c r="AB141" s="282" t="str">
        <f t="shared" si="108"/>
        <v>06856C</v>
      </c>
      <c r="AC141" s="130" t="str">
        <f t="shared" si="86"/>
        <v>Manager Payroll</v>
      </c>
      <c r="AD141" s="284" t="str">
        <f t="shared" si="87"/>
        <v>10</v>
      </c>
      <c r="AE141" s="282">
        <f t="shared" si="102"/>
        <v>44.178999999999995</v>
      </c>
      <c r="AF141" s="282">
        <f t="shared" si="103"/>
        <v>45.945999999999998</v>
      </c>
      <c r="AG141" s="282">
        <f t="shared" si="104"/>
        <v>47.783999999999999</v>
      </c>
      <c r="AH141" s="282">
        <f t="shared" si="105"/>
        <v>49.695</v>
      </c>
      <c r="AI141" s="282">
        <f t="shared" si="106"/>
        <v>51.683</v>
      </c>
      <c r="AJ141" s="282" t="str">
        <f t="shared" si="95"/>
        <v/>
      </c>
      <c r="AK141" s="282" t="str">
        <f t="shared" ca="1" si="96"/>
        <v/>
      </c>
    </row>
    <row r="142" spans="1:37" x14ac:dyDescent="0.3">
      <c r="A142" s="75" t="s">
        <v>168</v>
      </c>
      <c r="B142" s="75">
        <v>11</v>
      </c>
      <c r="C142" s="70" t="s">
        <v>65</v>
      </c>
      <c r="D142" s="75">
        <v>510</v>
      </c>
      <c r="E142" s="75" t="s">
        <v>17</v>
      </c>
      <c r="F142" s="73" t="s">
        <v>393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06846C</v>
      </c>
      <c r="Q142" s="191" t="s">
        <v>600</v>
      </c>
      <c r="R142" s="188" t="str">
        <f t="shared" si="85"/>
        <v>Manager Personel, Finance Technology &amp; Administration</v>
      </c>
      <c r="S142" s="189" t="str">
        <f t="shared" si="109"/>
        <v>41C</v>
      </c>
      <c r="T142" s="186" cm="1">
        <f t="array" aca="1" ref="T142" ca="1">ROUND(IF($Q142="Y",VLOOKUP($P142, INDIRECT($Q$2),T$6,0)*INDIRECT($P$1),VLOOKUP($P142, INDIRECT($Q$2),T$6,0)),IF($E142="E",0,3))</f>
        <v>88287</v>
      </c>
      <c r="U142" s="186" cm="1">
        <f t="array" aca="1" ref="U142" ca="1">ROUND(IF($Q142="Y",VLOOKUP($P142, INDIRECT($Q$2),U$6,0)*INDIRECT($P$1),VLOOKUP($P142, INDIRECT($Q$2),U$6,0)),IF($E142="E",0,3))</f>
        <v>92935</v>
      </c>
      <c r="V142" s="186" cm="1">
        <f t="array" aca="1" ref="V142" ca="1">ROUND(IF($Q142="Y",VLOOKUP($P142, INDIRECT($Q$2),V$6,0)*INDIRECT($P$1),VLOOKUP($P142, INDIRECT($Q$2),V$6,0)),IF($E142="E",0,3))</f>
        <v>97824</v>
      </c>
      <c r="W142" s="186" cm="1">
        <f t="array" aca="1" ref="W142" ca="1">ROUND(IF($Q142="Y",VLOOKUP($P142, INDIRECT($Q$2),W$6,0)*INDIRECT($P$1),VLOOKUP($P142, INDIRECT($Q$2),W$6,0)),IF($E142="E",0,3))</f>
        <v>104477</v>
      </c>
      <c r="X142" s="186" cm="1">
        <f t="array" aca="1" ref="X142" ca="1">ROUND(IF($Q142="Y",VLOOKUP($P142, INDIRECT($Q$2),X$6,0)*INDIRECT($P$1),VLOOKUP($P142, INDIRECT($Q$2),X$6,0)),IF($E142="E",0,3))</f>
        <v>107404</v>
      </c>
      <c r="Y142" s="186" cm="1">
        <f t="array" aca="1" ref="Y142" ca="1">ROUND(IF($Q142="Y",VLOOKUP($P142, INDIRECT($Q$2),Y$6,0)*INDIRECT($P$1),VLOOKUP($P142, INDIRECT($Q$2),Y$6,0)),IF($E142="E",0,3))</f>
        <v>110412</v>
      </c>
      <c r="Z142" s="186" cm="1">
        <f t="array" aca="1" ref="Z142" ca="1">ROUND(IF($Q142="Y",VLOOKUP($P142, INDIRECT($Q$2),Z$6,0)*INDIRECT($P$1),VLOOKUP($P142, INDIRECT($Q$2),Z$6,0)),IF($E142="E",0,3))</f>
        <v>113558</v>
      </c>
      <c r="AA142" s="186"/>
      <c r="AB142" s="282" t="str">
        <f t="shared" si="108"/>
        <v>06846C</v>
      </c>
      <c r="AC142" s="130" t="str">
        <f t="shared" si="86"/>
        <v>Manager Personel, Finance Technology &amp; Administration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3">
      <c r="A143" s="75" t="s">
        <v>144</v>
      </c>
      <c r="B143" s="75">
        <v>10</v>
      </c>
      <c r="C143" s="70" t="s">
        <v>143</v>
      </c>
      <c r="D143" s="75">
        <v>476</v>
      </c>
      <c r="E143" s="75" t="s">
        <v>17</v>
      </c>
      <c r="F143" s="73" t="s">
        <v>395</v>
      </c>
      <c r="G143" s="74">
        <f t="shared" ca="1" si="97"/>
        <v>90474</v>
      </c>
      <c r="H143" s="74">
        <f t="shared" ca="1" si="98"/>
        <v>93009</v>
      </c>
      <c r="I143" s="74">
        <f t="shared" ca="1" si="99"/>
        <v>95612</v>
      </c>
      <c r="J143" s="74">
        <f t="shared" ca="1" si="100"/>
        <v>98289</v>
      </c>
      <c r="K143" s="74">
        <f t="shared" ca="1" si="101"/>
        <v>101040</v>
      </c>
      <c r="L143" s="74">
        <f t="shared" ca="1" si="93"/>
        <v>103874</v>
      </c>
      <c r="M143" s="74">
        <f t="shared" ca="1" si="94"/>
        <v>106830</v>
      </c>
      <c r="N143" s="72"/>
      <c r="P143" s="187" t="str">
        <f t="shared" si="107"/>
        <v>10193C</v>
      </c>
      <c r="Q143" s="191" t="s">
        <v>600</v>
      </c>
      <c r="R143" s="188" t="str">
        <f t="shared" si="85"/>
        <v>Manager Police Record Services</v>
      </c>
      <c r="S143" s="189" t="str">
        <f t="shared" si="109"/>
        <v>121</v>
      </c>
      <c r="T143" s="186" cm="1">
        <f t="array" aca="1" ref="T143" ca="1">ROUND(IF($Q143="Y",VLOOKUP($P143, INDIRECT($Q$2),T$6,0)*INDIRECT($P$1),VLOOKUP($P143, INDIRECT($Q$2),T$6,0)),IF($E143="E",0,3))</f>
        <v>90474</v>
      </c>
      <c r="U143" s="186" cm="1">
        <f t="array" aca="1" ref="U143" ca="1">ROUND(IF($Q143="Y",VLOOKUP($P143, INDIRECT($Q$2),U$6,0)*INDIRECT($P$1),VLOOKUP($P143, INDIRECT($Q$2),U$6,0)),IF($E143="E",0,3))</f>
        <v>93009</v>
      </c>
      <c r="V143" s="186" cm="1">
        <f t="array" aca="1" ref="V143" ca="1">ROUND(IF($Q143="Y",VLOOKUP($P143, INDIRECT($Q$2),V$6,0)*INDIRECT($P$1),VLOOKUP($P143, INDIRECT($Q$2),V$6,0)),IF($E143="E",0,3))</f>
        <v>95612</v>
      </c>
      <c r="W143" s="186" cm="1">
        <f t="array" aca="1" ref="W143" ca="1">ROUND(IF($Q143="Y",VLOOKUP($P143, INDIRECT($Q$2),W$6,0)*INDIRECT($P$1),VLOOKUP($P143, INDIRECT($Q$2),W$6,0)),IF($E143="E",0,3))</f>
        <v>98289</v>
      </c>
      <c r="X143" s="186" cm="1">
        <f t="array" aca="1" ref="X143" ca="1">ROUND(IF($Q143="Y",VLOOKUP($P143, INDIRECT($Q$2),X$6,0)*INDIRECT($P$1),VLOOKUP($P143, INDIRECT($Q$2),X$6,0)),IF($E143="E",0,3))</f>
        <v>101040</v>
      </c>
      <c r="Y143" s="186" cm="1">
        <f t="array" aca="1" ref="Y143" ca="1">ROUND(IF($Q143="Y",VLOOKUP($P143, INDIRECT($Q$2),Y$6,0)*INDIRECT($P$1),VLOOKUP($P143, INDIRECT($Q$2),Y$6,0)),IF($E143="E",0,3))</f>
        <v>103874</v>
      </c>
      <c r="Z143" s="186" cm="1">
        <f t="array" aca="1" ref="Z143" ca="1">ROUND(IF($Q143="Y",VLOOKUP($P143, INDIRECT($Q$2),Z$6,0)*INDIRECT($P$1),VLOOKUP($P143, INDIRECT($Q$2),Z$6,0)),IF($E143="E",0,3))</f>
        <v>106830</v>
      </c>
      <c r="AA143" s="186"/>
      <c r="AB143" s="282" t="str">
        <f t="shared" si="108"/>
        <v>10193C</v>
      </c>
      <c r="AC143" s="130" t="str">
        <f t="shared" si="86"/>
        <v>Manager Police Record Services</v>
      </c>
      <c r="AD143" s="284" t="str">
        <f t="shared" si="87"/>
        <v>121</v>
      </c>
      <c r="AE143" s="282">
        <f t="shared" ca="1" si="102"/>
        <v>43.497999999999998</v>
      </c>
      <c r="AF143" s="282">
        <f t="shared" ca="1" si="103"/>
        <v>44.716000000000001</v>
      </c>
      <c r="AG143" s="282">
        <f t="shared" ca="1" si="104"/>
        <v>45.967999999999996</v>
      </c>
      <c r="AH143" s="282">
        <f t="shared" ca="1" si="105"/>
        <v>47.254999999999995</v>
      </c>
      <c r="AI143" s="282">
        <f t="shared" ca="1" si="106"/>
        <v>48.576999999999998</v>
      </c>
      <c r="AJ143" s="282">
        <f t="shared" ca="1" si="95"/>
        <v>49.94</v>
      </c>
      <c r="AK143" s="282">
        <f t="shared" ca="1" si="96"/>
        <v>51.360999999999997</v>
      </c>
    </row>
    <row r="144" spans="1:37" x14ac:dyDescent="0.3">
      <c r="A144" s="75" t="s">
        <v>145</v>
      </c>
      <c r="B144" s="75">
        <v>11</v>
      </c>
      <c r="C144" s="70" t="s">
        <v>630</v>
      </c>
      <c r="D144" s="75">
        <v>523</v>
      </c>
      <c r="E144" s="75" t="s">
        <v>17</v>
      </c>
      <c r="F144" s="73" t="s">
        <v>396</v>
      </c>
      <c r="G144" s="74">
        <f t="shared" ca="1" si="97"/>
        <v>97630</v>
      </c>
      <c r="H144" s="74">
        <f t="shared" ca="1" si="98"/>
        <v>101534</v>
      </c>
      <c r="I144" s="74">
        <f t="shared" ca="1" si="99"/>
        <v>105596</v>
      </c>
      <c r="J144" s="74">
        <f t="shared" ca="1" si="100"/>
        <v>109821</v>
      </c>
      <c r="K144" s="74">
        <f t="shared" ca="1" si="101"/>
        <v>114214</v>
      </c>
      <c r="L144" s="74">
        <f t="shared" ca="1" si="93"/>
        <v>0</v>
      </c>
      <c r="M144" s="74">
        <f t="shared" ca="1" si="94"/>
        <v>0</v>
      </c>
      <c r="N144" s="72"/>
      <c r="P144" s="187" t="str">
        <f t="shared" si="107"/>
        <v>06919C</v>
      </c>
      <c r="Q144" s="191" t="s">
        <v>600</v>
      </c>
      <c r="R144" s="188" t="str">
        <f t="shared" si="85"/>
        <v>Manager Public Health Emergency Response</v>
      </c>
      <c r="S144" s="189" t="str">
        <f t="shared" si="109"/>
        <v>64</v>
      </c>
      <c r="T144" s="186" cm="1">
        <f t="array" aca="1" ref="T144" ca="1">ROUND(IF($Q144="Y",VLOOKUP($P144, INDIRECT($Q$2),T$6,0)*INDIRECT($P$1),VLOOKUP($P144, INDIRECT($Q$2),T$6,0)),IF($E144="E",0,3))</f>
        <v>97630</v>
      </c>
      <c r="U144" s="186" cm="1">
        <f t="array" aca="1" ref="U144" ca="1">ROUND(IF($Q144="Y",VLOOKUP($P144, INDIRECT($Q$2),U$6,0)*INDIRECT($P$1),VLOOKUP($P144, INDIRECT($Q$2),U$6,0)),IF($E144="E",0,3))</f>
        <v>101534</v>
      </c>
      <c r="V144" s="186" cm="1">
        <f t="array" aca="1" ref="V144" ca="1">ROUND(IF($Q144="Y",VLOOKUP($P144, INDIRECT($Q$2),V$6,0)*INDIRECT($P$1),VLOOKUP($P144, INDIRECT($Q$2),V$6,0)),IF($E144="E",0,3))</f>
        <v>105596</v>
      </c>
      <c r="W144" s="186" cm="1">
        <f t="array" aca="1" ref="W144" ca="1">ROUND(IF($Q144="Y",VLOOKUP($P144, INDIRECT($Q$2),W$6,0)*INDIRECT($P$1),VLOOKUP($P144, INDIRECT($Q$2),W$6,0)),IF($E144="E",0,3))</f>
        <v>109821</v>
      </c>
      <c r="X144" s="186" cm="1">
        <f t="array" aca="1" ref="X144" ca="1">ROUND(IF($Q144="Y",VLOOKUP($P144, INDIRECT($Q$2),X$6,0)*INDIRECT($P$1),VLOOKUP($P144, INDIRECT($Q$2),X$6,0)),IF($E144="E",0,3))</f>
        <v>114214</v>
      </c>
      <c r="Y144" s="186" cm="1">
        <f t="array" aca="1" ref="Y144" ca="1">ROUND(IF($Q144="Y",VLOOKUP($P144, INDIRECT($Q$2),Y$6,0)*INDIRECT($P$1),VLOOKUP($P144, INDIRECT($Q$2),Y$6,0)),IF($E144="E",0,3))</f>
        <v>0</v>
      </c>
      <c r="Z144" s="186" cm="1">
        <f t="array" aca="1" ref="Z144" ca="1">ROUND(IF($Q144="Y",VLOOKUP($P144, INDIRECT($Q$2),Z$6,0)*INDIRECT($P$1),VLOOKUP($P144, INDIRECT($Q$2),Z$6,0)),IF($E144="E",0,3))</f>
        <v>0</v>
      </c>
      <c r="AA144" s="186"/>
      <c r="AB144" s="282" t="str">
        <f t="shared" si="108"/>
        <v>06919C</v>
      </c>
      <c r="AC144" s="130" t="str">
        <f t="shared" si="86"/>
        <v>Manager Public Health Emergency Response</v>
      </c>
      <c r="AD144" s="284" t="str">
        <f t="shared" si="87"/>
        <v>64</v>
      </c>
      <c r="AE144" s="282">
        <f t="shared" ca="1" si="102"/>
        <v>46.937999999999995</v>
      </c>
      <c r="AF144" s="282">
        <f t="shared" ca="1" si="103"/>
        <v>48.814999999999998</v>
      </c>
      <c r="AG144" s="282">
        <f t="shared" ca="1" si="104"/>
        <v>50.768000000000001</v>
      </c>
      <c r="AH144" s="282">
        <f t="shared" ca="1" si="105"/>
        <v>52.798999999999999</v>
      </c>
      <c r="AI144" s="282">
        <f t="shared" ca="1" si="106"/>
        <v>54.910999999999994</v>
      </c>
      <c r="AJ144" s="282" t="str">
        <f t="shared" ca="1" si="95"/>
        <v/>
      </c>
      <c r="AK144" s="282" t="str">
        <f t="shared" ca="1" si="96"/>
        <v/>
      </c>
    </row>
    <row r="145" spans="1:37" x14ac:dyDescent="0.3">
      <c r="A145" s="75" t="s">
        <v>492</v>
      </c>
      <c r="B145" s="75">
        <v>11</v>
      </c>
      <c r="C145" s="70" t="s">
        <v>124</v>
      </c>
      <c r="D145" s="75">
        <v>505</v>
      </c>
      <c r="E145" s="75" t="s">
        <v>17</v>
      </c>
      <c r="F145" s="73" t="s">
        <v>397</v>
      </c>
      <c r="G145" s="74">
        <f t="shared" ca="1" si="97"/>
        <v>97071</v>
      </c>
      <c r="H145" s="74">
        <f t="shared" ca="1" si="98"/>
        <v>100951</v>
      </c>
      <c r="I145" s="74">
        <f t="shared" ca="1" si="99"/>
        <v>104991</v>
      </c>
      <c r="J145" s="74">
        <f t="shared" ca="1" si="100"/>
        <v>109190</v>
      </c>
      <c r="K145" s="74">
        <f t="shared" ca="1" si="101"/>
        <v>113558</v>
      </c>
      <c r="L145" s="74">
        <f t="shared" ca="1" si="93"/>
        <v>0</v>
      </c>
      <c r="M145" s="74">
        <f t="shared" ca="1" si="94"/>
        <v>0</v>
      </c>
      <c r="N145" s="72"/>
      <c r="P145" s="187" t="str">
        <f t="shared" si="107"/>
        <v>52924C</v>
      </c>
      <c r="Q145" s="191" t="s">
        <v>600</v>
      </c>
      <c r="R145" s="188" t="str">
        <f t="shared" si="85"/>
        <v>Manager Public Works Initiatives and Analysis</v>
      </c>
      <c r="S145" s="189" t="str">
        <f t="shared" si="109"/>
        <v>104</v>
      </c>
      <c r="T145" s="186" cm="1">
        <f t="array" aca="1" ref="T145" ca="1">ROUND(IF($Q145="Y",VLOOKUP($P145, INDIRECT($Q$2),T$6,0)*INDIRECT($P$1),VLOOKUP($P145, INDIRECT($Q$2),T$6,0)),IF($E145="E",0,3))</f>
        <v>97071</v>
      </c>
      <c r="U145" s="186" cm="1">
        <f t="array" aca="1" ref="U145" ca="1">ROUND(IF($Q145="Y",VLOOKUP($P145, INDIRECT($Q$2),U$6,0)*INDIRECT($P$1),VLOOKUP($P145, INDIRECT($Q$2),U$6,0)),IF($E145="E",0,3))</f>
        <v>100951</v>
      </c>
      <c r="V145" s="186" cm="1">
        <f t="array" aca="1" ref="V145" ca="1">ROUND(IF($Q145="Y",VLOOKUP($P145, INDIRECT($Q$2),V$6,0)*INDIRECT($P$1),VLOOKUP($P145, INDIRECT($Q$2),V$6,0)),IF($E145="E",0,3))</f>
        <v>104991</v>
      </c>
      <c r="W145" s="186" cm="1">
        <f t="array" aca="1" ref="W145" ca="1">ROUND(IF($Q145="Y",VLOOKUP($P145, INDIRECT($Q$2),W$6,0)*INDIRECT($P$1),VLOOKUP($P145, INDIRECT($Q$2),W$6,0)),IF($E145="E",0,3))</f>
        <v>109190</v>
      </c>
      <c r="X145" s="186" cm="1">
        <f t="array" aca="1" ref="X145" ca="1">ROUND(IF($Q145="Y",VLOOKUP($P145, INDIRECT($Q$2),X$6,0)*INDIRECT($P$1),VLOOKUP($P145, INDIRECT($Q$2),X$6,0)),IF($E145="E",0,3))</f>
        <v>113558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8"/>
        <v>52924C</v>
      </c>
      <c r="AC145" s="130" t="str">
        <f t="shared" si="86"/>
        <v>Manager Public Works Initiatives and Analysis</v>
      </c>
      <c r="AD145" s="284" t="str">
        <f t="shared" si="87"/>
        <v>104</v>
      </c>
      <c r="AE145" s="282">
        <f t="shared" ca="1" si="102"/>
        <v>46.668999999999997</v>
      </c>
      <c r="AF145" s="282">
        <f t="shared" ca="1" si="103"/>
        <v>48.534999999999997</v>
      </c>
      <c r="AG145" s="282">
        <f t="shared" ca="1" si="104"/>
        <v>50.476999999999997</v>
      </c>
      <c r="AH145" s="282">
        <f t="shared" ca="1" si="105"/>
        <v>52.495999999999995</v>
      </c>
      <c r="AI145" s="282">
        <f t="shared" ca="1" si="106"/>
        <v>54.595999999999997</v>
      </c>
      <c r="AJ145" s="282" t="str">
        <f t="shared" ca="1" si="95"/>
        <v/>
      </c>
      <c r="AK145" s="282" t="str">
        <f t="shared" ca="1" si="96"/>
        <v/>
      </c>
    </row>
    <row r="146" spans="1:37" x14ac:dyDescent="0.3">
      <c r="A146" s="75" t="s">
        <v>146</v>
      </c>
      <c r="B146" s="75">
        <v>12</v>
      </c>
      <c r="C146" s="70" t="s">
        <v>60</v>
      </c>
      <c r="D146" s="75">
        <v>543</v>
      </c>
      <c r="E146" s="75" t="s">
        <v>17</v>
      </c>
      <c r="F146" s="73" t="s">
        <v>398</v>
      </c>
      <c r="G146" s="74">
        <f t="shared" ca="1" si="97"/>
        <v>100673</v>
      </c>
      <c r="H146" s="74">
        <f t="shared" ca="1" si="98"/>
        <v>106287</v>
      </c>
      <c r="I146" s="74">
        <f t="shared" ca="1" si="99"/>
        <v>113574</v>
      </c>
      <c r="J146" s="74">
        <f t="shared" ca="1" si="100"/>
        <v>116755</v>
      </c>
      <c r="K146" s="74">
        <f t="shared" ca="1" si="101"/>
        <v>120023</v>
      </c>
      <c r="L146" s="74">
        <f t="shared" ca="1" si="93"/>
        <v>123446</v>
      </c>
      <c r="M146" s="74">
        <f t="shared" ca="1" si="94"/>
        <v>0</v>
      </c>
      <c r="N146" s="72"/>
      <c r="P146" s="187" t="str">
        <f t="shared" si="107"/>
        <v>06934C</v>
      </c>
      <c r="Q146" s="191" t="s">
        <v>600</v>
      </c>
      <c r="R146" s="188" t="str">
        <f t="shared" si="85"/>
        <v>Manager Resource Coordinator</v>
      </c>
      <c r="S146" s="189" t="str">
        <f t="shared" si="109"/>
        <v>44</v>
      </c>
      <c r="T146" s="186" cm="1">
        <f t="array" aca="1" ref="T146" ca="1">ROUND(IF($Q146="Y",VLOOKUP($P146, INDIRECT($Q$2),T$6,0)*INDIRECT($P$1),VLOOKUP($P146, INDIRECT($Q$2),T$6,0)),IF($E146="E",0,3))</f>
        <v>100673</v>
      </c>
      <c r="U146" s="186" cm="1">
        <f t="array" aca="1" ref="U146" ca="1">ROUND(IF($Q146="Y",VLOOKUP($P146, INDIRECT($Q$2),U$6,0)*INDIRECT($P$1),VLOOKUP($P146, INDIRECT($Q$2),U$6,0)),IF($E146="E",0,3))</f>
        <v>106287</v>
      </c>
      <c r="V146" s="186" cm="1">
        <f t="array" aca="1" ref="V146" ca="1">ROUND(IF($Q146="Y",VLOOKUP($P146, INDIRECT($Q$2),V$6,0)*INDIRECT($P$1),VLOOKUP($P146, INDIRECT($Q$2),V$6,0)),IF($E146="E",0,3))</f>
        <v>113574</v>
      </c>
      <c r="W146" s="186" cm="1">
        <f t="array" aca="1" ref="W146" ca="1">ROUND(IF($Q146="Y",VLOOKUP($P146, INDIRECT($Q$2),W$6,0)*INDIRECT($P$1),VLOOKUP($P146, INDIRECT($Q$2),W$6,0)),IF($E146="E",0,3))</f>
        <v>116755</v>
      </c>
      <c r="X146" s="186" cm="1">
        <f t="array" aca="1" ref="X146" ca="1">ROUND(IF($Q146="Y",VLOOKUP($P146, INDIRECT($Q$2),X$6,0)*INDIRECT($P$1),VLOOKUP($P146, INDIRECT($Q$2),X$6,0)),IF($E146="E",0,3))</f>
        <v>120023</v>
      </c>
      <c r="Y146" s="186" cm="1">
        <f t="array" aca="1" ref="Y146" ca="1">ROUND(IF($Q146="Y",VLOOKUP($P146, INDIRECT($Q$2),Y$6,0)*INDIRECT($P$1),VLOOKUP($P146, INDIRECT($Q$2),Y$6,0)),IF($E146="E",0,3))</f>
        <v>123446</v>
      </c>
      <c r="Z146" s="186" cm="1">
        <f t="array" aca="1" ref="Z146" ca="1">ROUND(IF($Q146="Y",VLOOKUP($P146, INDIRECT($Q$2),Z$6,0)*INDIRECT($P$1),VLOOKUP($P146, INDIRECT($Q$2),Z$6,0)),IF($E146="E",0,3))</f>
        <v>0</v>
      </c>
      <c r="AA146" s="186"/>
      <c r="AB146" s="282" t="str">
        <f t="shared" si="108"/>
        <v>06934C</v>
      </c>
      <c r="AC146" s="130" t="str">
        <f t="shared" si="86"/>
        <v>Manager Resource Coordinator</v>
      </c>
      <c r="AD146" s="284" t="str">
        <f t="shared" si="87"/>
        <v>44</v>
      </c>
      <c r="AE146" s="282">
        <f t="shared" ca="1" si="102"/>
        <v>48.400999999999996</v>
      </c>
      <c r="AF146" s="282">
        <f t="shared" ca="1" si="103"/>
        <v>51.099999999999994</v>
      </c>
      <c r="AG146" s="282">
        <f t="shared" ca="1" si="104"/>
        <v>54.602999999999994</v>
      </c>
      <c r="AH146" s="282">
        <f t="shared" ca="1" si="105"/>
        <v>56.132999999999996</v>
      </c>
      <c r="AI146" s="282">
        <f t="shared" ca="1" si="106"/>
        <v>57.704000000000001</v>
      </c>
      <c r="AJ146" s="282">
        <f t="shared" ca="1" si="95"/>
        <v>59.349999999999994</v>
      </c>
      <c r="AK146" s="282" t="str">
        <f t="shared" ca="1" si="96"/>
        <v/>
      </c>
    </row>
    <row r="147" spans="1:37" x14ac:dyDescent="0.3">
      <c r="A147" s="75" t="s">
        <v>169</v>
      </c>
      <c r="B147" s="75">
        <v>12</v>
      </c>
      <c r="C147" s="70" t="s">
        <v>152</v>
      </c>
      <c r="D147" s="75">
        <v>553</v>
      </c>
      <c r="E147" s="75" t="s">
        <v>17</v>
      </c>
      <c r="F147" s="73" t="s">
        <v>399</v>
      </c>
      <c r="G147" s="74">
        <f t="shared" ca="1" si="97"/>
        <v>105521</v>
      </c>
      <c r="H147" s="74">
        <f t="shared" ca="1" si="98"/>
        <v>109744</v>
      </c>
      <c r="I147" s="74">
        <f t="shared" ca="1" si="99"/>
        <v>114134</v>
      </c>
      <c r="J147" s="74">
        <f t="shared" ca="1" si="100"/>
        <v>118698</v>
      </c>
      <c r="K147" s="74">
        <f t="shared" ca="1" si="101"/>
        <v>123446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06720C</v>
      </c>
      <c r="Q147" s="191" t="s">
        <v>600</v>
      </c>
      <c r="R147" s="188" t="str">
        <f t="shared" si="85"/>
        <v>Manager Revenue &amp; Collections</v>
      </c>
      <c r="S147" s="189" t="str">
        <f t="shared" si="109"/>
        <v>44G</v>
      </c>
      <c r="T147" s="186" cm="1">
        <f t="array" aca="1" ref="T147" ca="1">ROUND(IF($Q147="Y",VLOOKUP($P147, INDIRECT($Q$2),T$6,0)*INDIRECT($P$1),VLOOKUP($P147, INDIRECT($Q$2),T$6,0)),IF($E147="E",0,3))</f>
        <v>105521</v>
      </c>
      <c r="U147" s="186" cm="1">
        <f t="array" aca="1" ref="U147" ca="1">ROUND(IF($Q147="Y",VLOOKUP($P147, INDIRECT($Q$2),U$6,0)*INDIRECT($P$1),VLOOKUP($P147, INDIRECT($Q$2),U$6,0)),IF($E147="E",0,3))</f>
        <v>109744</v>
      </c>
      <c r="V147" s="186" cm="1">
        <f t="array" aca="1" ref="V147" ca="1">ROUND(IF($Q147="Y",VLOOKUP($P147, INDIRECT($Q$2),V$6,0)*INDIRECT($P$1),VLOOKUP($P147, INDIRECT($Q$2),V$6,0)),IF($E147="E",0,3))</f>
        <v>114134</v>
      </c>
      <c r="W147" s="186" cm="1">
        <f t="array" aca="1" ref="W147" ca="1">ROUND(IF($Q147="Y",VLOOKUP($P147, INDIRECT($Q$2),W$6,0)*INDIRECT($P$1),VLOOKUP($P147, INDIRECT($Q$2),W$6,0)),IF($E147="E",0,3))</f>
        <v>118698</v>
      </c>
      <c r="X147" s="186" cm="1">
        <f t="array" aca="1" ref="X147" ca="1">ROUND(IF($Q147="Y",VLOOKUP($P147, INDIRECT($Q$2),X$6,0)*INDIRECT($P$1),VLOOKUP($P147, INDIRECT($Q$2),X$6,0)),IF($E147="E",0,3))</f>
        <v>123446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8"/>
        <v>06720C</v>
      </c>
      <c r="AC147" s="130" t="str">
        <f t="shared" si="86"/>
        <v>Manager Revenue &amp; Collections</v>
      </c>
      <c r="AD147" s="284" t="str">
        <f t="shared" si="87"/>
        <v>44G</v>
      </c>
      <c r="AE147" s="282">
        <f t="shared" ca="1" si="102"/>
        <v>50.731999999999999</v>
      </c>
      <c r="AF147" s="282">
        <f t="shared" ca="1" si="103"/>
        <v>52.762</v>
      </c>
      <c r="AG147" s="282">
        <f t="shared" ca="1" si="104"/>
        <v>54.872999999999998</v>
      </c>
      <c r="AH147" s="282">
        <f t="shared" ca="1" si="105"/>
        <v>57.067</v>
      </c>
      <c r="AI147" s="282">
        <f t="shared" ca="1" si="106"/>
        <v>59.349999999999994</v>
      </c>
      <c r="AJ147" s="282" t="str">
        <f t="shared" ca="1" si="95"/>
        <v/>
      </c>
      <c r="AK147" s="282" t="str">
        <f t="shared" ca="1" si="96"/>
        <v/>
      </c>
    </row>
    <row r="148" spans="1:37" x14ac:dyDescent="0.3">
      <c r="A148" s="75" t="s">
        <v>147</v>
      </c>
      <c r="B148" s="75">
        <v>10</v>
      </c>
      <c r="C148" s="70" t="s">
        <v>44</v>
      </c>
      <c r="D148" s="75">
        <v>470</v>
      </c>
      <c r="E148" s="75" t="s">
        <v>17</v>
      </c>
      <c r="F148" s="73" t="s">
        <v>400</v>
      </c>
      <c r="G148" s="74">
        <f t="shared" ca="1" si="97"/>
        <v>80005</v>
      </c>
      <c r="H148" s="74">
        <f t="shared" ca="1" si="98"/>
        <v>84136</v>
      </c>
      <c r="I148" s="74">
        <f t="shared" ca="1" si="99"/>
        <v>88424</v>
      </c>
      <c r="J148" s="74">
        <f t="shared" ca="1" si="100"/>
        <v>94410</v>
      </c>
      <c r="K148" s="74">
        <f t="shared" ca="1" si="101"/>
        <v>97054</v>
      </c>
      <c r="L148" s="74">
        <f t="shared" ca="1" si="93"/>
        <v>99771</v>
      </c>
      <c r="M148" s="74">
        <f t="shared" ca="1" si="94"/>
        <v>102617</v>
      </c>
      <c r="N148" s="72"/>
      <c r="P148" s="187" t="str">
        <f t="shared" si="107"/>
        <v>06935C</v>
      </c>
      <c r="Q148" s="191" t="s">
        <v>600</v>
      </c>
      <c r="R148" s="188" t="str">
        <f t="shared" ref="R148:R179" si="110">F148</f>
        <v>Manager Safety Programs</v>
      </c>
      <c r="S148" s="189" t="str">
        <f t="shared" si="109"/>
        <v>34D</v>
      </c>
      <c r="T148" s="186" cm="1">
        <f t="array" aca="1" ref="T148" ca="1">ROUND(IF($Q148="Y",VLOOKUP($P148, INDIRECT($Q$2),T$6,0)*INDIRECT($P$1),VLOOKUP($P148, INDIRECT($Q$2),T$6,0)),IF($E148="E",0,3))</f>
        <v>80005</v>
      </c>
      <c r="U148" s="186" cm="1">
        <f t="array" aca="1" ref="U148" ca="1">ROUND(IF($Q148="Y",VLOOKUP($P148, INDIRECT($Q$2),U$6,0)*INDIRECT($P$1),VLOOKUP($P148, INDIRECT($Q$2),U$6,0)),IF($E148="E",0,3))</f>
        <v>84136</v>
      </c>
      <c r="V148" s="186" cm="1">
        <f t="array" aca="1" ref="V148" ca="1">ROUND(IF($Q148="Y",VLOOKUP($P148, INDIRECT($Q$2),V$6,0)*INDIRECT($P$1),VLOOKUP($P148, INDIRECT($Q$2),V$6,0)),IF($E148="E",0,3))</f>
        <v>88424</v>
      </c>
      <c r="W148" s="186" cm="1">
        <f t="array" aca="1" ref="W148" ca="1">ROUND(IF($Q148="Y",VLOOKUP($P148, INDIRECT($Q$2),W$6,0)*INDIRECT($P$1),VLOOKUP($P148, INDIRECT($Q$2),W$6,0)),IF($E148="E",0,3))</f>
        <v>94410</v>
      </c>
      <c r="X148" s="186" cm="1">
        <f t="array" aca="1" ref="X148" ca="1">ROUND(IF($Q148="Y",VLOOKUP($P148, INDIRECT($Q$2),X$6,0)*INDIRECT($P$1),VLOOKUP($P148, INDIRECT($Q$2),X$6,0)),IF($E148="E",0,3))</f>
        <v>97054</v>
      </c>
      <c r="Y148" s="186" cm="1">
        <f t="array" aca="1" ref="Y148" ca="1">ROUND(IF($Q148="Y",VLOOKUP($P148, INDIRECT($Q$2),Y$6,0)*INDIRECT($P$1),VLOOKUP($P148, INDIRECT($Q$2),Y$6,0)),IF($E148="E",0,3))</f>
        <v>99771</v>
      </c>
      <c r="Z148" s="186" cm="1">
        <f t="array" aca="1" ref="Z148" ca="1">ROUND(IF($Q148="Y",VLOOKUP($P148, INDIRECT($Q$2),Z$6,0)*INDIRECT($P$1),VLOOKUP($P148, INDIRECT($Q$2),Z$6,0)),IF($E148="E",0,3))</f>
        <v>102617</v>
      </c>
      <c r="AA148" s="186"/>
      <c r="AB148" s="282" t="str">
        <f t="shared" si="108"/>
        <v>06935C</v>
      </c>
      <c r="AC148" s="130" t="str">
        <f t="shared" ref="AC148:AC179" si="111">F148</f>
        <v>Manager Safety Programs</v>
      </c>
      <c r="AD148" s="284" t="str">
        <f t="shared" ref="AD148:AD179" si="112">C148</f>
        <v>34D</v>
      </c>
      <c r="AE148" s="282">
        <f t="shared" ca="1" si="102"/>
        <v>38.463999999999999</v>
      </c>
      <c r="AF148" s="282">
        <f t="shared" ca="1" si="103"/>
        <v>40.450000000000003</v>
      </c>
      <c r="AG148" s="282">
        <f t="shared" ca="1" si="104"/>
        <v>42.512</v>
      </c>
      <c r="AH148" s="282">
        <f t="shared" ca="1" si="105"/>
        <v>45.39</v>
      </c>
      <c r="AI148" s="282">
        <f t="shared" ca="1" si="106"/>
        <v>46.660999999999994</v>
      </c>
      <c r="AJ148" s="282">
        <f t="shared" ca="1" si="95"/>
        <v>47.966999999999999</v>
      </c>
      <c r="AK148" s="282">
        <f t="shared" ca="1" si="96"/>
        <v>49.335999999999999</v>
      </c>
    </row>
    <row r="149" spans="1:37" x14ac:dyDescent="0.3">
      <c r="A149" s="75" t="s">
        <v>149</v>
      </c>
      <c r="B149" s="75">
        <v>11</v>
      </c>
      <c r="C149" s="70" t="s">
        <v>148</v>
      </c>
      <c r="D149" s="75">
        <v>525</v>
      </c>
      <c r="E149" s="75" t="s">
        <v>17</v>
      </c>
      <c r="F149" s="73" t="s">
        <v>401</v>
      </c>
      <c r="G149" s="74">
        <f t="shared" ca="1" si="97"/>
        <v>99767</v>
      </c>
      <c r="H149" s="74">
        <f t="shared" ca="1" si="98"/>
        <v>103763</v>
      </c>
      <c r="I149" s="74">
        <f t="shared" ca="1" si="99"/>
        <v>107918</v>
      </c>
      <c r="J149" s="74">
        <f t="shared" ca="1" si="100"/>
        <v>112239</v>
      </c>
      <c r="K149" s="74">
        <f t="shared" ca="1" si="101"/>
        <v>116733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06938C</v>
      </c>
      <c r="Q149" s="191" t="s">
        <v>600</v>
      </c>
      <c r="R149" s="188" t="str">
        <f t="shared" si="110"/>
        <v>Manager School Health Services</v>
      </c>
      <c r="S149" s="189" t="str">
        <f t="shared" si="109"/>
        <v>42B</v>
      </c>
      <c r="T149" s="186" cm="1">
        <f t="array" aca="1" ref="T149" ca="1">ROUND(IF($Q149="Y",VLOOKUP($P149, INDIRECT($Q$2),T$6,0)*INDIRECT($P$1),VLOOKUP($P149, INDIRECT($Q$2),T$6,0)),IF($E149="E",0,3))</f>
        <v>99767</v>
      </c>
      <c r="U149" s="186" cm="1">
        <f t="array" aca="1" ref="U149" ca="1">ROUND(IF($Q149="Y",VLOOKUP($P149, INDIRECT($Q$2),U$6,0)*INDIRECT($P$1),VLOOKUP($P149, INDIRECT($Q$2),U$6,0)),IF($E149="E",0,3))</f>
        <v>103763</v>
      </c>
      <c r="V149" s="186" cm="1">
        <f t="array" aca="1" ref="V149" ca="1">ROUND(IF($Q149="Y",VLOOKUP($P149, INDIRECT($Q$2),V$6,0)*INDIRECT($P$1),VLOOKUP($P149, INDIRECT($Q$2),V$6,0)),IF($E149="E",0,3))</f>
        <v>107918</v>
      </c>
      <c r="W149" s="186" cm="1">
        <f t="array" aca="1" ref="W149" ca="1">ROUND(IF($Q149="Y",VLOOKUP($P149, INDIRECT($Q$2),W$6,0)*INDIRECT($P$1),VLOOKUP($P149, INDIRECT($Q$2),W$6,0)),IF($E149="E",0,3))</f>
        <v>112239</v>
      </c>
      <c r="X149" s="186" cm="1">
        <f t="array" aca="1" ref="X149" ca="1">ROUND(IF($Q149="Y",VLOOKUP($P149, INDIRECT($Q$2),X$6,0)*INDIRECT($P$1),VLOOKUP($P149, INDIRECT($Q$2),X$6,0)),IF($E149="E",0,3))</f>
        <v>116733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8"/>
        <v>06938C</v>
      </c>
      <c r="AC149" s="130" t="str">
        <f t="shared" si="111"/>
        <v>Manager School Health Services</v>
      </c>
      <c r="AD149" s="284" t="str">
        <f t="shared" si="112"/>
        <v>42B</v>
      </c>
      <c r="AE149" s="282">
        <f t="shared" ca="1" si="102"/>
        <v>47.964999999999996</v>
      </c>
      <c r="AF149" s="282">
        <f t="shared" ca="1" si="103"/>
        <v>49.887</v>
      </c>
      <c r="AG149" s="282">
        <f t="shared" ca="1" si="104"/>
        <v>51.884</v>
      </c>
      <c r="AH149" s="282">
        <f t="shared" ca="1" si="105"/>
        <v>53.961999999999996</v>
      </c>
      <c r="AI149" s="282">
        <f t="shared" ca="1" si="106"/>
        <v>56.122</v>
      </c>
      <c r="AJ149" s="282" t="str">
        <f t="shared" ca="1" si="95"/>
        <v/>
      </c>
      <c r="AK149" s="282" t="str">
        <f t="shared" ca="1" si="96"/>
        <v/>
      </c>
    </row>
    <row r="150" spans="1:37" x14ac:dyDescent="0.3">
      <c r="A150" s="75" t="s">
        <v>170</v>
      </c>
      <c r="B150" s="75">
        <v>11</v>
      </c>
      <c r="C150" s="70" t="s">
        <v>124</v>
      </c>
      <c r="D150" s="75">
        <v>498</v>
      </c>
      <c r="E150" s="75" t="s">
        <v>17</v>
      </c>
      <c r="F150" s="73" t="s">
        <v>402</v>
      </c>
      <c r="G150" s="74">
        <f t="shared" ca="1" si="97"/>
        <v>97071</v>
      </c>
      <c r="H150" s="74">
        <f t="shared" ca="1" si="98"/>
        <v>100951</v>
      </c>
      <c r="I150" s="74">
        <f t="shared" ca="1" si="99"/>
        <v>104991</v>
      </c>
      <c r="J150" s="74">
        <f t="shared" ca="1" si="100"/>
        <v>109190</v>
      </c>
      <c r="K150" s="74">
        <f t="shared" ca="1" si="101"/>
        <v>113558</v>
      </c>
      <c r="L150" s="74">
        <f t="shared" ca="1" si="93"/>
        <v>0</v>
      </c>
      <c r="M150" s="74">
        <f t="shared" ca="1" si="94"/>
        <v>0</v>
      </c>
      <c r="N150" s="72"/>
      <c r="P150" s="187" t="str">
        <f t="shared" si="107"/>
        <v>59210C</v>
      </c>
      <c r="Q150" s="191" t="s">
        <v>600</v>
      </c>
      <c r="R150" s="188" t="str">
        <f t="shared" si="110"/>
        <v>Manager Small Business Program</v>
      </c>
      <c r="S150" s="189" t="str">
        <f t="shared" si="109"/>
        <v>104</v>
      </c>
      <c r="T150" s="186" cm="1">
        <f t="array" aca="1" ref="T150" ca="1">ROUND(IF($Q150="Y",VLOOKUP($P150, INDIRECT($Q$2),T$6,0)*INDIRECT($P$1),VLOOKUP($P150, INDIRECT($Q$2),T$6,0)),IF($E150="E",0,3))</f>
        <v>97071</v>
      </c>
      <c r="U150" s="186" cm="1">
        <f t="array" aca="1" ref="U150" ca="1">ROUND(IF($Q150="Y",VLOOKUP($P150, INDIRECT($Q$2),U$6,0)*INDIRECT($P$1),VLOOKUP($P150, INDIRECT($Q$2),U$6,0)),IF($E150="E",0,3))</f>
        <v>100951</v>
      </c>
      <c r="V150" s="186" cm="1">
        <f t="array" aca="1" ref="V150" ca="1">ROUND(IF($Q150="Y",VLOOKUP($P150, INDIRECT($Q$2),V$6,0)*INDIRECT($P$1),VLOOKUP($P150, INDIRECT($Q$2),V$6,0)),IF($E150="E",0,3))</f>
        <v>104991</v>
      </c>
      <c r="W150" s="186" cm="1">
        <f t="array" aca="1" ref="W150" ca="1">ROUND(IF($Q150="Y",VLOOKUP($P150, INDIRECT($Q$2),W$6,0)*INDIRECT($P$1),VLOOKUP($P150, INDIRECT($Q$2),W$6,0)),IF($E150="E",0,3))</f>
        <v>109190</v>
      </c>
      <c r="X150" s="186" cm="1">
        <f t="array" aca="1" ref="X150" ca="1">ROUND(IF($Q150="Y",VLOOKUP($P150, INDIRECT($Q$2),X$6,0)*INDIRECT($P$1),VLOOKUP($P150, INDIRECT($Q$2),X$6,0)),IF($E150="E",0,3))</f>
        <v>113558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8"/>
        <v>59210C</v>
      </c>
      <c r="AC150" s="130" t="str">
        <f t="shared" si="111"/>
        <v>Manager Small Business Program</v>
      </c>
      <c r="AD150" s="284" t="str">
        <f t="shared" si="112"/>
        <v>104</v>
      </c>
      <c r="AE150" s="282">
        <f t="shared" ca="1" si="102"/>
        <v>46.668999999999997</v>
      </c>
      <c r="AF150" s="282">
        <f t="shared" ca="1" si="103"/>
        <v>48.534999999999997</v>
      </c>
      <c r="AG150" s="282">
        <f t="shared" ca="1" si="104"/>
        <v>50.476999999999997</v>
      </c>
      <c r="AH150" s="282">
        <f t="shared" ca="1" si="105"/>
        <v>52.495999999999995</v>
      </c>
      <c r="AI150" s="282">
        <f t="shared" ca="1" si="106"/>
        <v>54.595999999999997</v>
      </c>
      <c r="AJ150" s="282" t="str">
        <f t="shared" ca="1" si="95"/>
        <v/>
      </c>
      <c r="AK150" s="282" t="str">
        <f t="shared" ca="1" si="96"/>
        <v/>
      </c>
    </row>
    <row r="151" spans="1:37" x14ac:dyDescent="0.3">
      <c r="A151" s="75" t="s">
        <v>984</v>
      </c>
      <c r="B151" s="75">
        <v>12</v>
      </c>
      <c r="C151" s="70" t="s">
        <v>574</v>
      </c>
      <c r="D151" s="75">
        <v>545</v>
      </c>
      <c r="E151" s="75" t="s">
        <v>17</v>
      </c>
      <c r="F151" s="73" t="s">
        <v>985</v>
      </c>
      <c r="G151" s="74">
        <f t="shared" si="97"/>
        <v>105507</v>
      </c>
      <c r="H151" s="74">
        <f t="shared" si="98"/>
        <v>109731</v>
      </c>
      <c r="I151" s="74">
        <f t="shared" si="99"/>
        <v>114124</v>
      </c>
      <c r="J151" s="74">
        <f t="shared" si="100"/>
        <v>118694</v>
      </c>
      <c r="K151" s="74">
        <f t="shared" si="101"/>
        <v>123448</v>
      </c>
      <c r="L151" s="74">
        <f t="shared" si="93"/>
        <v>0</v>
      </c>
      <c r="M151" s="74">
        <f t="shared" si="94"/>
        <v>0</v>
      </c>
      <c r="N151" s="72"/>
      <c r="P151" s="187" t="str">
        <f t="shared" si="107"/>
        <v>53059C</v>
      </c>
      <c r="Q151" s="191" t="s">
        <v>600</v>
      </c>
      <c r="R151" s="378" t="str">
        <f t="shared" si="110"/>
        <v>Manager Small Business Team</v>
      </c>
      <c r="S151" s="379" t="str">
        <f t="shared" si="109"/>
        <v>044</v>
      </c>
      <c r="T151" s="384">
        <v>105507</v>
      </c>
      <c r="U151" s="384">
        <v>109731</v>
      </c>
      <c r="V151" s="384">
        <v>114124</v>
      </c>
      <c r="W151" s="384">
        <v>118694</v>
      </c>
      <c r="X151" s="384">
        <v>123448</v>
      </c>
      <c r="AA151" s="186"/>
      <c r="AB151" s="282" t="str">
        <f t="shared" si="108"/>
        <v>53059C</v>
      </c>
      <c r="AC151" s="130" t="str">
        <f t="shared" si="111"/>
        <v>Manager Small Business Team</v>
      </c>
      <c r="AD151" s="284" t="str">
        <f t="shared" si="112"/>
        <v>044</v>
      </c>
      <c r="AE151" s="282">
        <f t="shared" si="102"/>
        <v>50.724999999999994</v>
      </c>
      <c r="AF151" s="282">
        <f t="shared" si="103"/>
        <v>52.756</v>
      </c>
      <c r="AG151" s="282">
        <f t="shared" si="104"/>
        <v>54.867999999999995</v>
      </c>
      <c r="AH151" s="282">
        <f t="shared" si="105"/>
        <v>57.064999999999998</v>
      </c>
      <c r="AI151" s="282">
        <f t="shared" si="106"/>
        <v>59.35</v>
      </c>
      <c r="AJ151" s="282" t="str">
        <f t="shared" si="95"/>
        <v/>
      </c>
      <c r="AK151" s="282" t="str">
        <f t="shared" si="96"/>
        <v/>
      </c>
    </row>
    <row r="152" spans="1:37" x14ac:dyDescent="0.3">
      <c r="A152" s="75" t="s">
        <v>172</v>
      </c>
      <c r="B152" s="75">
        <v>12</v>
      </c>
      <c r="C152" s="70" t="s">
        <v>171</v>
      </c>
      <c r="D152" s="75">
        <v>543</v>
      </c>
      <c r="E152" s="75" t="s">
        <v>17</v>
      </c>
      <c r="F152" s="73" t="s">
        <v>404</v>
      </c>
      <c r="G152" s="74">
        <f t="shared" ca="1" si="97"/>
        <v>105199</v>
      </c>
      <c r="H152" s="74">
        <f t="shared" ca="1" si="98"/>
        <v>108353</v>
      </c>
      <c r="I152" s="74">
        <f t="shared" ca="1" si="99"/>
        <v>111606</v>
      </c>
      <c r="J152" s="74">
        <f t="shared" ca="1" si="100"/>
        <v>114952</v>
      </c>
      <c r="K152" s="74">
        <f t="shared" ca="1" si="101"/>
        <v>0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06963C</v>
      </c>
      <c r="Q152" s="191" t="s">
        <v>600</v>
      </c>
      <c r="R152" s="188" t="str">
        <f t="shared" si="110"/>
        <v>Manager Special Projects &amp; Business Specialist</v>
      </c>
      <c r="S152" s="189" t="str">
        <f t="shared" si="109"/>
        <v>96</v>
      </c>
      <c r="T152" s="186" cm="1">
        <f t="array" aca="1" ref="T152" ca="1">ROUND(IF($Q152="Y",VLOOKUP($P152, INDIRECT($Q$2),T$6,0)*INDIRECT($P$1),VLOOKUP($P152, INDIRECT($Q$2),T$6,0)),IF($E152="E",0,3))</f>
        <v>105199</v>
      </c>
      <c r="U152" s="186" cm="1">
        <f t="array" aca="1" ref="U152" ca="1">ROUND(IF($Q152="Y",VLOOKUP($P152, INDIRECT($Q$2),U$6,0)*INDIRECT($P$1),VLOOKUP($P152, INDIRECT($Q$2),U$6,0)),IF($E152="E",0,3))</f>
        <v>108353</v>
      </c>
      <c r="V152" s="186" cm="1">
        <f t="array" aca="1" ref="V152" ca="1">ROUND(IF($Q152="Y",VLOOKUP($P152, INDIRECT($Q$2),V$6,0)*INDIRECT($P$1),VLOOKUP($P152, INDIRECT($Q$2),V$6,0)),IF($E152="E",0,3))</f>
        <v>111606</v>
      </c>
      <c r="W152" s="186" cm="1">
        <f t="array" aca="1" ref="W152" ca="1">ROUND(IF($Q152="Y",VLOOKUP($P152, INDIRECT($Q$2),W$6,0)*INDIRECT($P$1),VLOOKUP($P152, INDIRECT($Q$2),W$6,0)),IF($E152="E",0,3))</f>
        <v>114952</v>
      </c>
      <c r="X152" s="186" cm="1">
        <f t="array" aca="1" ref="X152" ca="1">ROUND(IF($Q152="Y",VLOOKUP($P152, INDIRECT($Q$2),X$6,0)*INDIRECT($P$1),VLOOKUP($P152, INDIRECT($Q$2),X$6,0)),IF($E152="E",0,3))</f>
        <v>0</v>
      </c>
      <c r="Y152" s="186" cm="1">
        <f t="array" aca="1" ref="Y152" ca="1">ROUND(IF($Q152="Y",VLOOKUP($P152, INDIRECT($Q$2),Y$6,0)*INDIRECT($P$1),VLOOKUP($P152, INDIRECT($Q$2),Y$6,0)),IF($E152="E",0,3))</f>
        <v>0</v>
      </c>
      <c r="Z152" s="186" cm="1">
        <f t="array" aca="1" ref="Z152" ca="1">ROUND(IF($Q152="Y",VLOOKUP($P152, INDIRECT($Q$2),Z$6,0)*INDIRECT($P$1),VLOOKUP($P152, INDIRECT($Q$2),Z$6,0)),IF($E152="E",0,3))</f>
        <v>0</v>
      </c>
      <c r="AA152" s="186"/>
      <c r="AB152" s="282" t="str">
        <f t="shared" si="108"/>
        <v>06963C</v>
      </c>
      <c r="AC152" s="130" t="str">
        <f t="shared" si="111"/>
        <v>Manager Special Projects &amp; Business Specialist</v>
      </c>
      <c r="AD152" s="284" t="str">
        <f t="shared" si="112"/>
        <v>96</v>
      </c>
      <c r="AE152" s="282">
        <f t="shared" ca="1" si="102"/>
        <v>50.576999999999998</v>
      </c>
      <c r="AF152" s="282">
        <f t="shared" ca="1" si="103"/>
        <v>52.092999999999996</v>
      </c>
      <c r="AG152" s="282">
        <f t="shared" ca="1" si="104"/>
        <v>53.656999999999996</v>
      </c>
      <c r="AH152" s="282">
        <f t="shared" ca="1" si="105"/>
        <v>55.265999999999998</v>
      </c>
      <c r="AI152" s="282" t="str">
        <f t="shared" ca="1" si="106"/>
        <v/>
      </c>
      <c r="AJ152" s="282" t="str">
        <f t="shared" ca="1" si="95"/>
        <v/>
      </c>
      <c r="AK152" s="282" t="str">
        <f t="shared" ca="1" si="96"/>
        <v/>
      </c>
    </row>
    <row r="153" spans="1:37" x14ac:dyDescent="0.3">
      <c r="A153" s="75" t="s">
        <v>173</v>
      </c>
      <c r="B153" s="75">
        <v>9</v>
      </c>
      <c r="C153" s="70" t="s">
        <v>24</v>
      </c>
      <c r="D153" s="75">
        <v>423</v>
      </c>
      <c r="E153" s="75" t="s">
        <v>17</v>
      </c>
      <c r="F153" s="73" t="s">
        <v>405</v>
      </c>
      <c r="G153" s="74">
        <f t="shared" ca="1" si="97"/>
        <v>75559</v>
      </c>
      <c r="H153" s="74">
        <f t="shared" ca="1" si="98"/>
        <v>79533</v>
      </c>
      <c r="I153" s="74">
        <f t="shared" ca="1" si="99"/>
        <v>83719</v>
      </c>
      <c r="J153" s="74">
        <f t="shared" ca="1" si="100"/>
        <v>88126</v>
      </c>
      <c r="K153" s="74">
        <f t="shared" ca="1" si="101"/>
        <v>90596</v>
      </c>
      <c r="L153" s="74">
        <f t="shared" ca="1" si="93"/>
        <v>93132</v>
      </c>
      <c r="M153" s="74">
        <f t="shared" ca="1" si="94"/>
        <v>95787</v>
      </c>
      <c r="N153" s="72"/>
      <c r="P153" s="187" t="str">
        <f t="shared" si="107"/>
        <v>06608C</v>
      </c>
      <c r="Q153" s="191" t="s">
        <v>600</v>
      </c>
      <c r="R153" s="188" t="str">
        <f t="shared" si="110"/>
        <v>Manager Stores &amp; Central Requistions</v>
      </c>
      <c r="S153" s="189" t="str">
        <f t="shared" si="109"/>
        <v>86</v>
      </c>
      <c r="T153" s="186" cm="1">
        <f t="array" aca="1" ref="T153" ca="1">ROUND(IF($Q153="Y",VLOOKUP($P153, INDIRECT($Q$2),T$6,0)*INDIRECT($P$1),VLOOKUP($P153, INDIRECT($Q$2),T$6,0)),IF($E153="E",0,3))</f>
        <v>75559</v>
      </c>
      <c r="U153" s="186" cm="1">
        <f t="array" aca="1" ref="U153" ca="1">ROUND(IF($Q153="Y",VLOOKUP($P153, INDIRECT($Q$2),U$6,0)*INDIRECT($P$1),VLOOKUP($P153, INDIRECT($Q$2),U$6,0)),IF($E153="E",0,3))</f>
        <v>79533</v>
      </c>
      <c r="V153" s="186" cm="1">
        <f t="array" aca="1" ref="V153" ca="1">ROUND(IF($Q153="Y",VLOOKUP($P153, INDIRECT($Q$2),V$6,0)*INDIRECT($P$1),VLOOKUP($P153, INDIRECT($Q$2),V$6,0)),IF($E153="E",0,3))</f>
        <v>83719</v>
      </c>
      <c r="W153" s="186" cm="1">
        <f t="array" aca="1" ref="W153" ca="1">ROUND(IF($Q153="Y",VLOOKUP($P153, INDIRECT($Q$2),W$6,0)*INDIRECT($P$1),VLOOKUP($P153, INDIRECT($Q$2),W$6,0)),IF($E153="E",0,3))</f>
        <v>88126</v>
      </c>
      <c r="X153" s="186" cm="1">
        <f t="array" aca="1" ref="X153" ca="1">ROUND(IF($Q153="Y",VLOOKUP($P153, INDIRECT($Q$2),X$6,0)*INDIRECT($P$1),VLOOKUP($P153, INDIRECT($Q$2),X$6,0)),IF($E153="E",0,3))</f>
        <v>90596</v>
      </c>
      <c r="Y153" s="186" cm="1">
        <f t="array" aca="1" ref="Y153" ca="1">ROUND(IF($Q153="Y",VLOOKUP($P153, INDIRECT($Q$2),Y$6,0)*INDIRECT($P$1),VLOOKUP($P153, INDIRECT($Q$2),Y$6,0)),IF($E153="E",0,3))</f>
        <v>93132</v>
      </c>
      <c r="Z153" s="186" cm="1">
        <f t="array" aca="1" ref="Z153" ca="1">ROUND(IF($Q153="Y",VLOOKUP($P153, INDIRECT($Q$2),Z$6,0)*INDIRECT($P$1),VLOOKUP($P153, INDIRECT($Q$2),Z$6,0)),IF($E153="E",0,3))</f>
        <v>95787</v>
      </c>
      <c r="AA153" s="186"/>
      <c r="AB153" s="282" t="str">
        <f t="shared" si="108"/>
        <v>06608C</v>
      </c>
      <c r="AC153" s="130" t="str">
        <f t="shared" si="111"/>
        <v>Manager Stores &amp; Central Requistions</v>
      </c>
      <c r="AD153" s="284" t="str">
        <f t="shared" si="112"/>
        <v>86</v>
      </c>
      <c r="AE153" s="282">
        <f t="shared" ca="1" si="102"/>
        <v>36.326999999999998</v>
      </c>
      <c r="AF153" s="282">
        <f t="shared" ca="1" si="103"/>
        <v>38.238</v>
      </c>
      <c r="AG153" s="282">
        <f t="shared" ca="1" si="104"/>
        <v>40.25</v>
      </c>
      <c r="AH153" s="282">
        <f t="shared" ca="1" si="105"/>
        <v>42.369</v>
      </c>
      <c r="AI153" s="282">
        <f t="shared" ca="1" si="106"/>
        <v>43.555999999999997</v>
      </c>
      <c r="AJ153" s="282">
        <f t="shared" ca="1" si="95"/>
        <v>44.774999999999999</v>
      </c>
      <c r="AK153" s="282">
        <f t="shared" ca="1" si="96"/>
        <v>46.052</v>
      </c>
    </row>
    <row r="154" spans="1:37" x14ac:dyDescent="0.3">
      <c r="A154" s="75" t="s">
        <v>153</v>
      </c>
      <c r="B154" s="75">
        <v>12</v>
      </c>
      <c r="C154" s="70" t="s">
        <v>152</v>
      </c>
      <c r="D154" s="75">
        <v>543</v>
      </c>
      <c r="E154" s="75" t="s">
        <v>17</v>
      </c>
      <c r="F154" s="73" t="s">
        <v>406</v>
      </c>
      <c r="G154" s="74">
        <f t="shared" ca="1" si="97"/>
        <v>105521</v>
      </c>
      <c r="H154" s="74">
        <f t="shared" ca="1" si="98"/>
        <v>109744</v>
      </c>
      <c r="I154" s="74">
        <f t="shared" ca="1" si="99"/>
        <v>114134</v>
      </c>
      <c r="J154" s="74">
        <f t="shared" ca="1" si="100"/>
        <v>118698</v>
      </c>
      <c r="K154" s="74">
        <f t="shared" ca="1" si="101"/>
        <v>123446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06670C</v>
      </c>
      <c r="Q154" s="191" t="s">
        <v>600</v>
      </c>
      <c r="R154" s="188" t="str">
        <f t="shared" si="110"/>
        <v>Manager Sustainability</v>
      </c>
      <c r="S154" s="189" t="str">
        <f t="shared" si="109"/>
        <v>44G</v>
      </c>
      <c r="T154" s="186" cm="1">
        <f t="array" aca="1" ref="T154" ca="1">ROUND(IF($Q154="Y",VLOOKUP($P154, INDIRECT($Q$2),T$6,0)*INDIRECT($P$1),VLOOKUP($P154, INDIRECT($Q$2),T$6,0)),IF($E154="E",0,3))</f>
        <v>105521</v>
      </c>
      <c r="U154" s="186" cm="1">
        <f t="array" aca="1" ref="U154" ca="1">ROUND(IF($Q154="Y",VLOOKUP($P154, INDIRECT($Q$2),U$6,0)*INDIRECT($P$1),VLOOKUP($P154, INDIRECT($Q$2),U$6,0)),IF($E154="E",0,3))</f>
        <v>109744</v>
      </c>
      <c r="V154" s="186" cm="1">
        <f t="array" aca="1" ref="V154" ca="1">ROUND(IF($Q154="Y",VLOOKUP($P154, INDIRECT($Q$2),V$6,0)*INDIRECT($P$1),VLOOKUP($P154, INDIRECT($Q$2),V$6,0)),IF($E154="E",0,3))</f>
        <v>114134</v>
      </c>
      <c r="W154" s="186" cm="1">
        <f t="array" aca="1" ref="W154" ca="1">ROUND(IF($Q154="Y",VLOOKUP($P154, INDIRECT($Q$2),W$6,0)*INDIRECT($P$1),VLOOKUP($P154, INDIRECT($Q$2),W$6,0)),IF($E154="E",0,3))</f>
        <v>118698</v>
      </c>
      <c r="X154" s="186" cm="1">
        <f t="array" aca="1" ref="X154" ca="1">ROUND(IF($Q154="Y",VLOOKUP($P154, INDIRECT($Q$2),X$6,0)*INDIRECT($P$1),VLOOKUP($P154, INDIRECT($Q$2),X$6,0)),IF($E154="E",0,3))</f>
        <v>123446</v>
      </c>
      <c r="Y154" s="186" cm="1">
        <f t="array" aca="1" ref="Y154" ca="1">ROUND(IF($Q154="Y",VLOOKUP($P154, INDIRECT($Q$2),Y$6,0)*INDIRECT($P$1),VLOOKUP($P154, INDIRECT($Q$2),Y$6,0)),IF($E154="E",0,3))</f>
        <v>0</v>
      </c>
      <c r="Z154" s="186" cm="1">
        <f t="array" aca="1" ref="Z154" ca="1">ROUND(IF($Q154="Y",VLOOKUP($P154, INDIRECT($Q$2),Z$6,0)*INDIRECT($P$1),VLOOKUP($P154, INDIRECT($Q$2),Z$6,0)),IF($E154="E",0,3))</f>
        <v>0</v>
      </c>
      <c r="AA154" s="186"/>
      <c r="AB154" s="282" t="str">
        <f t="shared" si="108"/>
        <v>06670C</v>
      </c>
      <c r="AC154" s="130" t="str">
        <f t="shared" si="111"/>
        <v>Manager Sustainability</v>
      </c>
      <c r="AD154" s="284" t="str">
        <f t="shared" si="112"/>
        <v>44G</v>
      </c>
      <c r="AE154" s="282">
        <f t="shared" ca="1" si="102"/>
        <v>50.731999999999999</v>
      </c>
      <c r="AF154" s="282">
        <f t="shared" ca="1" si="103"/>
        <v>52.762</v>
      </c>
      <c r="AG154" s="282">
        <f t="shared" ca="1" si="104"/>
        <v>54.872999999999998</v>
      </c>
      <c r="AH154" s="282">
        <f t="shared" ca="1" si="105"/>
        <v>57.067</v>
      </c>
      <c r="AI154" s="282">
        <f t="shared" ca="1" si="106"/>
        <v>59.349999999999994</v>
      </c>
      <c r="AJ154" s="282" t="str">
        <f t="shared" ca="1" si="95"/>
        <v/>
      </c>
      <c r="AK154" s="282" t="str">
        <f t="shared" ca="1" si="96"/>
        <v/>
      </c>
    </row>
    <row r="155" spans="1:37" x14ac:dyDescent="0.3">
      <c r="A155" s="75" t="s">
        <v>154</v>
      </c>
      <c r="B155" s="75">
        <v>12</v>
      </c>
      <c r="C155" s="70" t="s">
        <v>120</v>
      </c>
      <c r="D155" s="75">
        <v>548</v>
      </c>
      <c r="E155" s="75" t="s">
        <v>17</v>
      </c>
      <c r="F155" s="73" t="s">
        <v>407</v>
      </c>
      <c r="G155" s="74">
        <f t="shared" ca="1" si="97"/>
        <v>95600</v>
      </c>
      <c r="H155" s="74">
        <f t="shared" ca="1" si="98"/>
        <v>100380</v>
      </c>
      <c r="I155" s="74">
        <f t="shared" ca="1" si="99"/>
        <v>105397</v>
      </c>
      <c r="J155" s="74">
        <f t="shared" ca="1" si="100"/>
        <v>112282</v>
      </c>
      <c r="K155" s="74">
        <f t="shared" ca="1" si="101"/>
        <v>115428</v>
      </c>
      <c r="L155" s="74">
        <f t="shared" ca="1" si="93"/>
        <v>118662</v>
      </c>
      <c r="M155" s="74">
        <f t="shared" ca="1" si="94"/>
        <v>122042</v>
      </c>
      <c r="N155" s="72"/>
      <c r="P155" s="187" t="str">
        <f t="shared" si="107"/>
        <v>00850C</v>
      </c>
      <c r="Q155" s="191" t="s">
        <v>600</v>
      </c>
      <c r="R155" s="188" t="str">
        <f t="shared" si="110"/>
        <v>Manager Treasury Operations</v>
      </c>
      <c r="S155" s="189" t="str">
        <f t="shared" si="109"/>
        <v>50</v>
      </c>
      <c r="T155" s="186" cm="1">
        <f t="array" aca="1" ref="T155" ca="1">ROUND(IF($Q155="Y",VLOOKUP($P155, INDIRECT($Q$2),T$6,0)*INDIRECT($P$1),VLOOKUP($P155, INDIRECT($Q$2),T$6,0)),IF($E155="E",0,3))</f>
        <v>95600</v>
      </c>
      <c r="U155" s="186" cm="1">
        <f t="array" aca="1" ref="U155" ca="1">ROUND(IF($Q155="Y",VLOOKUP($P155, INDIRECT($Q$2),U$6,0)*INDIRECT($P$1),VLOOKUP($P155, INDIRECT($Q$2),U$6,0)),IF($E155="E",0,3))</f>
        <v>100380</v>
      </c>
      <c r="V155" s="186" cm="1">
        <f t="array" aca="1" ref="V155" ca="1">ROUND(IF($Q155="Y",VLOOKUP($P155, INDIRECT($Q$2),V$6,0)*INDIRECT($P$1),VLOOKUP($P155, INDIRECT($Q$2),V$6,0)),IF($E155="E",0,3))</f>
        <v>105397</v>
      </c>
      <c r="W155" s="186" cm="1">
        <f t="array" aca="1" ref="W155" ca="1">ROUND(IF($Q155="Y",VLOOKUP($P155, INDIRECT($Q$2),W$6,0)*INDIRECT($P$1),VLOOKUP($P155, INDIRECT($Q$2),W$6,0)),IF($E155="E",0,3))</f>
        <v>112282</v>
      </c>
      <c r="X155" s="186" cm="1">
        <f t="array" aca="1" ref="X155" ca="1">ROUND(IF($Q155="Y",VLOOKUP($P155, INDIRECT($Q$2),X$6,0)*INDIRECT($P$1),VLOOKUP($P155, INDIRECT($Q$2),X$6,0)),IF($E155="E",0,3))</f>
        <v>115428</v>
      </c>
      <c r="Y155" s="186" cm="1">
        <f t="array" aca="1" ref="Y155" ca="1">ROUND(IF($Q155="Y",VLOOKUP($P155, INDIRECT($Q$2),Y$6,0)*INDIRECT($P$1),VLOOKUP($P155, INDIRECT($Q$2),Y$6,0)),IF($E155="E",0,3))</f>
        <v>118662</v>
      </c>
      <c r="Z155" s="186" cm="1">
        <f t="array" aca="1" ref="Z155" ca="1">ROUND(IF($Q155="Y",VLOOKUP($P155, INDIRECT($Q$2),Z$6,0)*INDIRECT($P$1),VLOOKUP($P155, INDIRECT($Q$2),Z$6,0)),IF($E155="E",0,3))</f>
        <v>122042</v>
      </c>
      <c r="AA155" s="186"/>
      <c r="AB155" s="282" t="str">
        <f t="shared" si="108"/>
        <v>00850C</v>
      </c>
      <c r="AC155" s="130" t="str">
        <f t="shared" si="111"/>
        <v>Manager Treasury Operations</v>
      </c>
      <c r="AD155" s="284" t="str">
        <f t="shared" si="112"/>
        <v>50</v>
      </c>
      <c r="AE155" s="282">
        <f t="shared" ca="1" si="102"/>
        <v>45.961999999999996</v>
      </c>
      <c r="AF155" s="282">
        <f t="shared" ca="1" si="103"/>
        <v>48.26</v>
      </c>
      <c r="AG155" s="282">
        <f t="shared" ca="1" si="104"/>
        <v>50.671999999999997</v>
      </c>
      <c r="AH155" s="282">
        <f t="shared" ca="1" si="105"/>
        <v>53.981999999999999</v>
      </c>
      <c r="AI155" s="282">
        <f t="shared" ca="1" si="106"/>
        <v>55.494999999999997</v>
      </c>
      <c r="AJ155" s="282">
        <f t="shared" ca="1" si="95"/>
        <v>57.05</v>
      </c>
      <c r="AK155" s="282">
        <f t="shared" ca="1" si="96"/>
        <v>58.674999999999997</v>
      </c>
    </row>
    <row r="156" spans="1:37" x14ac:dyDescent="0.3">
      <c r="A156" s="75" t="s">
        <v>961</v>
      </c>
      <c r="B156" s="75">
        <v>10</v>
      </c>
      <c r="C156" s="70" t="s">
        <v>580</v>
      </c>
      <c r="D156" s="75">
        <v>465</v>
      </c>
      <c r="E156" s="75" t="s">
        <v>17</v>
      </c>
      <c r="F156" s="73" t="s">
        <v>408</v>
      </c>
      <c r="G156" s="74">
        <f t="shared" si="97"/>
        <v>88882</v>
      </c>
      <c r="H156" s="74">
        <f t="shared" si="98"/>
        <v>92442</v>
      </c>
      <c r="I156" s="74">
        <f t="shared" si="99"/>
        <v>96143</v>
      </c>
      <c r="J156" s="74">
        <f t="shared" si="100"/>
        <v>99993</v>
      </c>
      <c r="K156" s="74">
        <f t="shared" si="101"/>
        <v>103997</v>
      </c>
      <c r="L156" s="74">
        <f t="shared" ref="L156:L187" si="113">Y156</f>
        <v>0</v>
      </c>
      <c r="M156" s="74">
        <f t="shared" ref="M156:M187" si="114">Z156</f>
        <v>0</v>
      </c>
      <c r="N156" s="72"/>
      <c r="P156" s="376" t="str">
        <f t="shared" si="107"/>
        <v>59447C</v>
      </c>
      <c r="Q156" s="377" t="s">
        <v>600</v>
      </c>
      <c r="R156" s="378" t="str">
        <f t="shared" si="110"/>
        <v>Manager Utilities Billing</v>
      </c>
      <c r="S156" s="379" t="str">
        <f t="shared" si="109"/>
        <v>034</v>
      </c>
      <c r="T156" s="382">
        <v>88882</v>
      </c>
      <c r="U156" s="382">
        <v>92442</v>
      </c>
      <c r="V156" s="382">
        <v>96143</v>
      </c>
      <c r="W156" s="382">
        <v>99993</v>
      </c>
      <c r="X156" s="382">
        <v>103997</v>
      </c>
      <c r="AA156" s="186"/>
      <c r="AB156" s="282" t="str">
        <f t="shared" si="108"/>
        <v>59447C</v>
      </c>
      <c r="AC156" s="130" t="str">
        <f t="shared" si="111"/>
        <v>Manager Utilities Billing</v>
      </c>
      <c r="AD156" s="284" t="str">
        <f t="shared" si="112"/>
        <v>034</v>
      </c>
      <c r="AE156" s="282">
        <f t="shared" si="102"/>
        <v>42.731999999999999</v>
      </c>
      <c r="AF156" s="282">
        <f t="shared" si="103"/>
        <v>44.443999999999996</v>
      </c>
      <c r="AG156" s="282">
        <f t="shared" si="104"/>
        <v>46.222999999999999</v>
      </c>
      <c r="AH156" s="282">
        <f t="shared" si="105"/>
        <v>48.073999999999998</v>
      </c>
      <c r="AI156" s="282">
        <f t="shared" si="106"/>
        <v>49.998999999999995</v>
      </c>
      <c r="AJ156" s="282" t="str">
        <f t="shared" ref="AJ156:AJ187" si="115">IF(Y156=0,"",IF($E156="E",ROUNDUP(Y156/2080,3),Y156))</f>
        <v/>
      </c>
      <c r="AK156" s="282" t="str">
        <f t="shared" ref="AK156:AK187" si="116">IF(Z156=0,"",IF($E156="E",ROUNDUP(Z156/2080,3),Z156))</f>
        <v/>
      </c>
    </row>
    <row r="157" spans="1:37" x14ac:dyDescent="0.3">
      <c r="A157" s="75" t="s">
        <v>159</v>
      </c>
      <c r="B157" s="75">
        <v>9</v>
      </c>
      <c r="C157" s="70" t="s">
        <v>93</v>
      </c>
      <c r="D157" s="75">
        <v>448</v>
      </c>
      <c r="E157" s="75" t="s">
        <v>17</v>
      </c>
      <c r="F157" s="73" t="s">
        <v>410</v>
      </c>
      <c r="G157" s="74">
        <f t="shared" ca="1" si="97"/>
        <v>76998</v>
      </c>
      <c r="H157" s="74">
        <f t="shared" ca="1" si="98"/>
        <v>81050</v>
      </c>
      <c r="I157" s="74">
        <f t="shared" ca="1" si="99"/>
        <v>85963</v>
      </c>
      <c r="J157" s="74">
        <f t="shared" ca="1" si="100"/>
        <v>90879</v>
      </c>
      <c r="K157" s="74">
        <f t="shared" ca="1" si="101"/>
        <v>93421</v>
      </c>
      <c r="L157" s="74">
        <f t="shared" ca="1" si="113"/>
        <v>96038</v>
      </c>
      <c r="M157" s="74">
        <f t="shared" ca="1" si="114"/>
        <v>98777</v>
      </c>
      <c r="N157" s="72"/>
      <c r="P157" s="187" t="str">
        <f t="shared" si="107"/>
        <v>42300C</v>
      </c>
      <c r="Q157" s="191" t="s">
        <v>600</v>
      </c>
      <c r="R157" s="188" t="str">
        <f t="shared" si="110"/>
        <v>Marketing &amp; Communication Manager</v>
      </c>
      <c r="S157" s="189" t="str">
        <f t="shared" si="109"/>
        <v>35</v>
      </c>
      <c r="T157" s="186" cm="1">
        <f t="array" aca="1" ref="T157" ca="1">ROUND(IF($Q157="Y",VLOOKUP($P157, INDIRECT($Q$2),T$6,0)*INDIRECT($P$1),VLOOKUP($P157, INDIRECT($Q$2),T$6,0)),IF($E157="E",0,3))</f>
        <v>76998</v>
      </c>
      <c r="U157" s="186" cm="1">
        <f t="array" aca="1" ref="U157" ca="1">ROUND(IF($Q157="Y",VLOOKUP($P157, INDIRECT($Q$2),U$6,0)*INDIRECT($P$1),VLOOKUP($P157, INDIRECT($Q$2),U$6,0)),IF($E157="E",0,3))</f>
        <v>81050</v>
      </c>
      <c r="V157" s="186" cm="1">
        <f t="array" aca="1" ref="V157" ca="1">ROUND(IF($Q157="Y",VLOOKUP($P157, INDIRECT($Q$2),V$6,0)*INDIRECT($P$1),VLOOKUP($P157, INDIRECT($Q$2),V$6,0)),IF($E157="E",0,3))</f>
        <v>85963</v>
      </c>
      <c r="W157" s="186" cm="1">
        <f t="array" aca="1" ref="W157" ca="1">ROUND(IF($Q157="Y",VLOOKUP($P157, INDIRECT($Q$2),W$6,0)*INDIRECT($P$1),VLOOKUP($P157, INDIRECT($Q$2),W$6,0)),IF($E157="E",0,3))</f>
        <v>90879</v>
      </c>
      <c r="X157" s="186" cm="1">
        <f t="array" aca="1" ref="X157" ca="1">ROUND(IF($Q157="Y",VLOOKUP($P157, INDIRECT($Q$2),X$6,0)*INDIRECT($P$1),VLOOKUP($P157, INDIRECT($Q$2),X$6,0)),IF($E157="E",0,3))</f>
        <v>93421</v>
      </c>
      <c r="Y157" s="186" cm="1">
        <f t="array" aca="1" ref="Y157" ca="1">ROUND(IF($Q157="Y",VLOOKUP($P157, INDIRECT($Q$2),Y$6,0)*INDIRECT($P$1),VLOOKUP($P157, INDIRECT($Q$2),Y$6,0)),IF($E157="E",0,3))</f>
        <v>96038</v>
      </c>
      <c r="Z157" s="186" cm="1">
        <f t="array" aca="1" ref="Z157" ca="1">ROUND(IF($Q157="Y",VLOOKUP($P157, INDIRECT($Q$2),Z$6,0)*INDIRECT($P$1),VLOOKUP($P157, INDIRECT($Q$2),Z$6,0)),IF($E157="E",0,3))</f>
        <v>98777</v>
      </c>
      <c r="AA157" s="186"/>
      <c r="AB157" s="282" t="str">
        <f t="shared" si="108"/>
        <v>42300C</v>
      </c>
      <c r="AC157" s="130" t="str">
        <f t="shared" si="111"/>
        <v>Marketing &amp; Communication Manager</v>
      </c>
      <c r="AD157" s="284" t="str">
        <f t="shared" si="112"/>
        <v>35</v>
      </c>
      <c r="AE157" s="282">
        <f t="shared" ca="1" si="102"/>
        <v>37.018999999999998</v>
      </c>
      <c r="AF157" s="282">
        <f t="shared" ca="1" si="103"/>
        <v>38.966999999999999</v>
      </c>
      <c r="AG157" s="282">
        <f t="shared" ca="1" si="104"/>
        <v>41.329000000000001</v>
      </c>
      <c r="AH157" s="282">
        <f t="shared" ca="1" si="105"/>
        <v>43.692</v>
      </c>
      <c r="AI157" s="282">
        <f t="shared" ca="1" si="106"/>
        <v>44.913999999999994</v>
      </c>
      <c r="AJ157" s="282">
        <f t="shared" ca="1" si="115"/>
        <v>46.172999999999995</v>
      </c>
      <c r="AK157" s="282">
        <f t="shared" ca="1" si="116"/>
        <v>47.488999999999997</v>
      </c>
    </row>
    <row r="158" spans="1:37" x14ac:dyDescent="0.3">
      <c r="A158" s="75" t="s">
        <v>639</v>
      </c>
      <c r="B158" s="75">
        <v>7</v>
      </c>
      <c r="C158" s="70" t="s">
        <v>638</v>
      </c>
      <c r="D158" s="75">
        <v>360</v>
      </c>
      <c r="E158" s="75" t="s">
        <v>17</v>
      </c>
      <c r="F158" s="73" t="s">
        <v>637</v>
      </c>
      <c r="G158" s="74">
        <f t="shared" ca="1" si="97"/>
        <v>69295</v>
      </c>
      <c r="H158" s="74">
        <f t="shared" ca="1" si="98"/>
        <v>72069</v>
      </c>
      <c r="I158" s="74">
        <f t="shared" ca="1" si="99"/>
        <v>74955</v>
      </c>
      <c r="J158" s="74">
        <f t="shared" ca="1" si="100"/>
        <v>77957</v>
      </c>
      <c r="K158" s="74">
        <f t="shared" ca="1" si="101"/>
        <v>81078</v>
      </c>
      <c r="L158" s="74">
        <f t="shared" ca="1" si="113"/>
        <v>0</v>
      </c>
      <c r="M158" s="74">
        <f t="shared" ca="1" si="114"/>
        <v>0</v>
      </c>
      <c r="N158" s="72"/>
      <c r="P158" s="187" t="str">
        <f t="shared" si="107"/>
        <v>52985C</v>
      </c>
      <c r="Q158" s="191" t="s">
        <v>600</v>
      </c>
      <c r="R158" s="188" t="str">
        <f t="shared" si="110"/>
        <v>Medical Assistant Program Supervisor</v>
      </c>
      <c r="S158" s="189" t="str">
        <f t="shared" si="109"/>
        <v>070</v>
      </c>
      <c r="T158" s="186" cm="1">
        <f t="array" aca="1" ref="T158" ca="1">ROUND(IF($Q158="Y",VLOOKUP($P158, INDIRECT($Q$2),T$6,0)*INDIRECT($P$1),VLOOKUP($P158, INDIRECT($Q$2),T$6,0)),IF($E158="E",0,3))</f>
        <v>69295</v>
      </c>
      <c r="U158" s="186" cm="1">
        <f t="array" aca="1" ref="U158" ca="1">ROUND(IF($Q158="Y",VLOOKUP($P158, INDIRECT($Q$2),U$6,0)*INDIRECT($P$1),VLOOKUP($P158, INDIRECT($Q$2),U$6,0)),IF($E158="E",0,3))</f>
        <v>72069</v>
      </c>
      <c r="V158" s="186" cm="1">
        <f t="array" aca="1" ref="V158" ca="1">ROUND(IF($Q158="Y",VLOOKUP($P158, INDIRECT($Q$2),V$6,0)*INDIRECT($P$1),VLOOKUP($P158, INDIRECT($Q$2),V$6,0)),IF($E158="E",0,3))</f>
        <v>74955</v>
      </c>
      <c r="W158" s="186" cm="1">
        <f t="array" aca="1" ref="W158" ca="1">ROUND(IF($Q158="Y",VLOOKUP($P158, INDIRECT($Q$2),W$6,0)*INDIRECT($P$1),VLOOKUP($P158, INDIRECT($Q$2),W$6,0)),IF($E158="E",0,3))</f>
        <v>77957</v>
      </c>
      <c r="X158" s="186" cm="1">
        <f t="array" aca="1" ref="X158" ca="1">ROUND(IF($Q158="Y",VLOOKUP($P158, INDIRECT($Q$2),X$6,0)*INDIRECT($P$1),VLOOKUP($P158, INDIRECT($Q$2),X$6,0)),IF($E158="E",0,3))</f>
        <v>81078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08"/>
        <v>52985C</v>
      </c>
      <c r="AC158" s="130" t="str">
        <f t="shared" si="111"/>
        <v>Medical Assistant Program Supervisor</v>
      </c>
      <c r="AD158" s="284" t="str">
        <f t="shared" si="112"/>
        <v>070</v>
      </c>
      <c r="AE158" s="282">
        <f t="shared" ca="1" si="102"/>
        <v>33.314999999999998</v>
      </c>
      <c r="AF158" s="282">
        <f t="shared" ca="1" si="103"/>
        <v>34.649000000000001</v>
      </c>
      <c r="AG158" s="282">
        <f t="shared" ca="1" si="104"/>
        <v>36.036999999999999</v>
      </c>
      <c r="AH158" s="282">
        <f t="shared" ca="1" si="105"/>
        <v>37.479999999999997</v>
      </c>
      <c r="AI158" s="282">
        <f t="shared" ca="1" si="106"/>
        <v>38.979999999999997</v>
      </c>
      <c r="AJ158" s="282" t="str">
        <f t="shared" ca="1" si="115"/>
        <v/>
      </c>
      <c r="AK158" s="282" t="str">
        <f t="shared" ca="1" si="116"/>
        <v/>
      </c>
    </row>
    <row r="159" spans="1:37" x14ac:dyDescent="0.3">
      <c r="A159" s="75" t="s">
        <v>161</v>
      </c>
      <c r="B159" s="75">
        <v>10</v>
      </c>
      <c r="C159" s="70" t="s">
        <v>38</v>
      </c>
      <c r="D159" s="75">
        <v>458</v>
      </c>
      <c r="E159" s="75" t="s">
        <v>17</v>
      </c>
      <c r="F159" s="73" t="s">
        <v>412</v>
      </c>
      <c r="G159" s="74">
        <f t="shared" ca="1" si="97"/>
        <v>75757</v>
      </c>
      <c r="H159" s="74">
        <f t="shared" ca="1" si="98"/>
        <v>79565</v>
      </c>
      <c r="I159" s="74">
        <f t="shared" ca="1" si="99"/>
        <v>83864</v>
      </c>
      <c r="J159" s="74">
        <f t="shared" ca="1" si="100"/>
        <v>90869</v>
      </c>
      <c r="K159" s="74">
        <f t="shared" ca="1" si="101"/>
        <v>93415</v>
      </c>
      <c r="L159" s="74">
        <f t="shared" ca="1" si="113"/>
        <v>98308</v>
      </c>
      <c r="M159" s="74">
        <f t="shared" ca="1" si="114"/>
        <v>103945</v>
      </c>
      <c r="N159" s="72"/>
      <c r="P159" s="187" t="str">
        <f t="shared" si="107"/>
        <v>08855C</v>
      </c>
      <c r="Q159" s="191" t="s">
        <v>600</v>
      </c>
      <c r="R159" s="188" t="str">
        <f t="shared" si="110"/>
        <v>MFD Interagency Coordinator</v>
      </c>
      <c r="S159" s="189" t="str">
        <f t="shared" si="109"/>
        <v>65</v>
      </c>
      <c r="T159" s="186" cm="1">
        <f t="array" aca="1" ref="T159" ca="1">ROUND(IF($Q159="Y",VLOOKUP($P159, INDIRECT($Q$2),T$6,0)*INDIRECT($P$1),VLOOKUP($P159, INDIRECT($Q$2),T$6,0)),IF($E159="E",0,3))</f>
        <v>75757</v>
      </c>
      <c r="U159" s="186" cm="1">
        <f t="array" aca="1" ref="U159" ca="1">ROUND(IF($Q159="Y",VLOOKUP($P159, INDIRECT($Q$2),U$6,0)*INDIRECT($P$1),VLOOKUP($P159, INDIRECT($Q$2),U$6,0)),IF($E159="E",0,3))</f>
        <v>79565</v>
      </c>
      <c r="V159" s="186" cm="1">
        <f t="array" aca="1" ref="V159" ca="1">ROUND(IF($Q159="Y",VLOOKUP($P159, INDIRECT($Q$2),V$6,0)*INDIRECT($P$1),VLOOKUP($P159, INDIRECT($Q$2),V$6,0)),IF($E159="E",0,3))</f>
        <v>83864</v>
      </c>
      <c r="W159" s="186" cm="1">
        <f t="array" aca="1" ref="W159" ca="1">ROUND(IF($Q159="Y",VLOOKUP($P159, INDIRECT($Q$2),W$6,0)*INDIRECT($P$1),VLOOKUP($P159, INDIRECT($Q$2),W$6,0)),IF($E159="E",0,3))</f>
        <v>90869</v>
      </c>
      <c r="X159" s="186" cm="1">
        <f t="array" aca="1" ref="X159" ca="1">ROUND(IF($Q159="Y",VLOOKUP($P159, INDIRECT($Q$2),X$6,0)*INDIRECT($P$1),VLOOKUP($P159, INDIRECT($Q$2),X$6,0)),IF($E159="E",0,3))</f>
        <v>93415</v>
      </c>
      <c r="Y159" s="186" cm="1">
        <f t="array" aca="1" ref="Y159" ca="1">ROUND(IF($Q159="Y",VLOOKUP($P159, INDIRECT($Q$2),Y$6,0)*INDIRECT($P$1),VLOOKUP($P159, INDIRECT($Q$2),Y$6,0)),IF($E159="E",0,3))</f>
        <v>98308</v>
      </c>
      <c r="Z159" s="186" cm="1">
        <f t="array" aca="1" ref="Z159" ca="1">ROUND(IF($Q159="Y",VLOOKUP($P159, INDIRECT($Q$2),Z$6,0)*INDIRECT($P$1),VLOOKUP($P159, INDIRECT($Q$2),Z$6,0)),IF($E159="E",0,3))</f>
        <v>103945</v>
      </c>
      <c r="AA159" s="186"/>
      <c r="AB159" s="282" t="str">
        <f t="shared" si="108"/>
        <v>08855C</v>
      </c>
      <c r="AC159" s="130" t="str">
        <f t="shared" si="111"/>
        <v>MFD Interagency Coordinator</v>
      </c>
      <c r="AD159" s="284" t="str">
        <f t="shared" si="112"/>
        <v>65</v>
      </c>
      <c r="AE159" s="282">
        <f t="shared" ca="1" si="102"/>
        <v>36.421999999999997</v>
      </c>
      <c r="AF159" s="282">
        <f t="shared" ca="1" si="103"/>
        <v>38.253</v>
      </c>
      <c r="AG159" s="282">
        <f t="shared" ca="1" si="104"/>
        <v>40.32</v>
      </c>
      <c r="AH159" s="282">
        <f t="shared" ca="1" si="105"/>
        <v>43.687999999999995</v>
      </c>
      <c r="AI159" s="282">
        <f t="shared" ca="1" si="106"/>
        <v>44.911999999999999</v>
      </c>
      <c r="AJ159" s="282">
        <f t="shared" ca="1" si="115"/>
        <v>47.263999999999996</v>
      </c>
      <c r="AK159" s="282">
        <f t="shared" ca="1" si="116"/>
        <v>49.973999999999997</v>
      </c>
    </row>
    <row r="160" spans="1:37" x14ac:dyDescent="0.3">
      <c r="A160" s="75" t="s">
        <v>1011</v>
      </c>
      <c r="B160" s="75">
        <v>10</v>
      </c>
      <c r="C160" s="70" t="s">
        <v>1012</v>
      </c>
      <c r="D160" s="75">
        <v>455</v>
      </c>
      <c r="E160" s="75" t="s">
        <v>17</v>
      </c>
      <c r="F160" s="73" t="s">
        <v>1013</v>
      </c>
      <c r="G160" s="74">
        <f t="shared" si="97"/>
        <v>87703</v>
      </c>
      <c r="H160" s="74">
        <f t="shared" si="98"/>
        <v>91215</v>
      </c>
      <c r="I160" s="74">
        <f t="shared" si="99"/>
        <v>94868</v>
      </c>
      <c r="J160" s="74">
        <f t="shared" si="100"/>
        <v>98666</v>
      </c>
      <c r="K160" s="74">
        <f t="shared" si="101"/>
        <v>102617</v>
      </c>
      <c r="L160" s="74">
        <f t="shared" si="113"/>
        <v>0</v>
      </c>
      <c r="M160" s="74">
        <f t="shared" si="114"/>
        <v>0</v>
      </c>
      <c r="N160" s="72"/>
      <c r="P160" s="187" t="str">
        <f t="shared" si="107"/>
        <v>53061C</v>
      </c>
      <c r="Q160" s="191" t="s">
        <v>600</v>
      </c>
      <c r="R160" s="188" t="str">
        <f t="shared" si="110"/>
        <v>MPD Compliance Specialist Supervisor</v>
      </c>
      <c r="S160" s="189" t="str">
        <f t="shared" si="109"/>
        <v>141</v>
      </c>
      <c r="T160" s="338">
        <v>87703</v>
      </c>
      <c r="U160" s="338">
        <v>91215</v>
      </c>
      <c r="V160" s="338">
        <v>94868</v>
      </c>
      <c r="W160" s="338">
        <v>98666</v>
      </c>
      <c r="X160" s="338">
        <v>102617</v>
      </c>
      <c r="AA160" s="186"/>
      <c r="AB160" s="282" t="str">
        <f t="shared" si="108"/>
        <v>53061C</v>
      </c>
      <c r="AC160" s="130" t="str">
        <f t="shared" si="111"/>
        <v>MPD Compliance Specialist Supervisor</v>
      </c>
      <c r="AD160" s="284" t="str">
        <f t="shared" si="112"/>
        <v>141</v>
      </c>
      <c r="AE160" s="282">
        <f t="shared" si="102"/>
        <v>42.164999999999999</v>
      </c>
      <c r="AF160" s="282">
        <f t="shared" si="103"/>
        <v>43.853999999999999</v>
      </c>
      <c r="AG160" s="282">
        <f t="shared" si="104"/>
        <v>45.61</v>
      </c>
      <c r="AH160" s="282">
        <f t="shared" si="105"/>
        <v>47.436</v>
      </c>
      <c r="AI160" s="282">
        <f t="shared" si="106"/>
        <v>49.335999999999999</v>
      </c>
      <c r="AJ160" s="282" t="str">
        <f t="shared" si="115"/>
        <v/>
      </c>
      <c r="AK160" s="282" t="str">
        <f t="shared" si="116"/>
        <v/>
      </c>
    </row>
    <row r="161" spans="1:38" x14ac:dyDescent="0.3">
      <c r="A161" s="75" t="s">
        <v>854</v>
      </c>
      <c r="B161" s="75">
        <v>11</v>
      </c>
      <c r="C161" s="70" t="s">
        <v>124</v>
      </c>
      <c r="D161" s="75">
        <v>506</v>
      </c>
      <c r="E161" s="75" t="s">
        <v>17</v>
      </c>
      <c r="F161" s="73" t="s">
        <v>1010</v>
      </c>
      <c r="G161" s="74">
        <f t="shared" si="97"/>
        <v>97071</v>
      </c>
      <c r="H161" s="74">
        <f t="shared" si="98"/>
        <v>100951</v>
      </c>
      <c r="I161" s="74">
        <f t="shared" si="99"/>
        <v>104991</v>
      </c>
      <c r="J161" s="74">
        <f t="shared" si="100"/>
        <v>109190</v>
      </c>
      <c r="K161" s="74">
        <f t="shared" si="101"/>
        <v>113558</v>
      </c>
      <c r="L161" s="74">
        <f t="shared" ca="1" si="113"/>
        <v>0</v>
      </c>
      <c r="M161" s="74">
        <f t="shared" ca="1" si="114"/>
        <v>0</v>
      </c>
      <c r="N161" s="72"/>
      <c r="P161" s="187" t="str">
        <f t="shared" si="107"/>
        <v>53021C</v>
      </c>
      <c r="Q161" s="191" t="s">
        <v>600</v>
      </c>
      <c r="R161" s="188" t="str">
        <f t="shared" si="110"/>
        <v>MPD Health &amp; Wellness Manager</v>
      </c>
      <c r="S161" s="189" t="str">
        <f t="shared" si="109"/>
        <v>104</v>
      </c>
      <c r="T161" s="325">
        <v>97071</v>
      </c>
      <c r="U161" s="325">
        <v>100951</v>
      </c>
      <c r="V161" s="325">
        <v>104991</v>
      </c>
      <c r="W161" s="325">
        <v>109190</v>
      </c>
      <c r="X161" s="325">
        <v>113558</v>
      </c>
      <c r="Y161" s="186" cm="1">
        <f t="array" aca="1" ref="Y161" ca="1">ROUND(IF($Q161="Y",VLOOKUP($P161, INDIRECT($Q$2),Y$6,0)*INDIRECT($P$1),VLOOKUP($P161, INDIRECT($Q$2),Y$6,0)),IF($E161="E",0,3))</f>
        <v>0</v>
      </c>
      <c r="Z161" s="186" cm="1">
        <f t="array" aca="1" ref="Z161" ca="1">ROUND(IF($Q161="Y",VLOOKUP($P161, INDIRECT($Q$2),Z$6,0)*INDIRECT($P$1),VLOOKUP($P161, INDIRECT($Q$2),Z$6,0)),IF($E161="E",0,3))</f>
        <v>0</v>
      </c>
      <c r="AA161" s="186"/>
      <c r="AB161" s="282" t="str">
        <f t="shared" si="108"/>
        <v>53021C</v>
      </c>
      <c r="AC161" s="130" t="str">
        <f t="shared" si="111"/>
        <v>MPD Health &amp; Wellness Manager</v>
      </c>
      <c r="AD161" s="284" t="str">
        <f t="shared" si="112"/>
        <v>104</v>
      </c>
      <c r="AE161" s="282">
        <f t="shared" si="102"/>
        <v>46.668999999999997</v>
      </c>
      <c r="AF161" s="282">
        <f t="shared" si="103"/>
        <v>48.534999999999997</v>
      </c>
      <c r="AG161" s="282">
        <f t="shared" si="104"/>
        <v>50.476999999999997</v>
      </c>
      <c r="AH161" s="282">
        <f t="shared" si="105"/>
        <v>52.495999999999995</v>
      </c>
      <c r="AI161" s="282">
        <f t="shared" si="106"/>
        <v>54.595999999999997</v>
      </c>
      <c r="AJ161" s="282" t="str">
        <f t="shared" ca="1" si="115"/>
        <v/>
      </c>
      <c r="AK161" s="282" t="str">
        <f t="shared" ca="1" si="116"/>
        <v/>
      </c>
    </row>
    <row r="162" spans="1:38" x14ac:dyDescent="0.3">
      <c r="A162" s="75" t="s">
        <v>176</v>
      </c>
      <c r="B162" s="75">
        <v>12</v>
      </c>
      <c r="C162" s="70" t="s">
        <v>32</v>
      </c>
      <c r="D162" s="75">
        <v>573</v>
      </c>
      <c r="E162" s="75" t="s">
        <v>17</v>
      </c>
      <c r="F162" s="73" t="s">
        <v>414</v>
      </c>
      <c r="G162" s="74">
        <f t="shared" ca="1" si="97"/>
        <v>108891</v>
      </c>
      <c r="H162" s="74">
        <f t="shared" ca="1" si="98"/>
        <v>113246</v>
      </c>
      <c r="I162" s="74">
        <f t="shared" ca="1" si="99"/>
        <v>117775</v>
      </c>
      <c r="J162" s="74">
        <f t="shared" ca="1" si="100"/>
        <v>122486</v>
      </c>
      <c r="K162" s="74">
        <f t="shared" ca="1" si="101"/>
        <v>127385</v>
      </c>
      <c r="L162" s="74">
        <f t="shared" ca="1" si="113"/>
        <v>0</v>
      </c>
      <c r="M162" s="74">
        <f t="shared" ca="1" si="114"/>
        <v>0</v>
      </c>
      <c r="N162" s="72"/>
      <c r="P162" s="187" t="str">
        <f t="shared" si="107"/>
        <v>07455C</v>
      </c>
      <c r="Q162" s="191" t="s">
        <v>600</v>
      </c>
      <c r="R162" s="188" t="str">
        <f t="shared" si="110"/>
        <v xml:space="preserve">Parking System Manager </v>
      </c>
      <c r="S162" s="189" t="str">
        <f t="shared" si="109"/>
        <v>105</v>
      </c>
      <c r="T162" s="186" cm="1">
        <f t="array" aca="1" ref="T162" ca="1">ROUND(IF($Q162="Y",VLOOKUP($P162, INDIRECT($Q$2),T$6,0)*INDIRECT($P$1),VLOOKUP($P162, INDIRECT($Q$2),T$6,0)),IF($E162="E",0,3))</f>
        <v>108891</v>
      </c>
      <c r="U162" s="186" cm="1">
        <f t="array" aca="1" ref="U162" ca="1">ROUND(IF($Q162="Y",VLOOKUP($P162, INDIRECT($Q$2),U$6,0)*INDIRECT($P$1),VLOOKUP($P162, INDIRECT($Q$2),U$6,0)),IF($E162="E",0,3))</f>
        <v>113246</v>
      </c>
      <c r="V162" s="186" cm="1">
        <f t="array" aca="1" ref="V162" ca="1">ROUND(IF($Q162="Y",VLOOKUP($P162, INDIRECT($Q$2),V$6,0)*INDIRECT($P$1),VLOOKUP($P162, INDIRECT($Q$2),V$6,0)),IF($E162="E",0,3))</f>
        <v>117775</v>
      </c>
      <c r="W162" s="186" cm="1">
        <f t="array" aca="1" ref="W162" ca="1">ROUND(IF($Q162="Y",VLOOKUP($P162, INDIRECT($Q$2),W$6,0)*INDIRECT($P$1),VLOOKUP($P162, INDIRECT($Q$2),W$6,0)),IF($E162="E",0,3))</f>
        <v>122486</v>
      </c>
      <c r="X162" s="186" cm="1">
        <f t="array" aca="1" ref="X162" ca="1">ROUND(IF($Q162="Y",VLOOKUP($P162, INDIRECT($Q$2),X$6,0)*INDIRECT($P$1),VLOOKUP($P162, INDIRECT($Q$2),X$6,0)),IF($E162="E",0,3))</f>
        <v>127385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08"/>
        <v>07455C</v>
      </c>
      <c r="AC162" s="130" t="str">
        <f t="shared" si="111"/>
        <v xml:space="preserve">Parking System Manager </v>
      </c>
      <c r="AD162" s="284" t="str">
        <f t="shared" si="112"/>
        <v>105</v>
      </c>
      <c r="AE162" s="282">
        <f t="shared" ca="1" si="102"/>
        <v>52.351999999999997</v>
      </c>
      <c r="AF162" s="282">
        <f t="shared" ca="1" si="103"/>
        <v>54.445999999999998</v>
      </c>
      <c r="AG162" s="282">
        <f t="shared" ca="1" si="104"/>
        <v>56.622999999999998</v>
      </c>
      <c r="AH162" s="282">
        <f t="shared" ca="1" si="105"/>
        <v>58.887999999999998</v>
      </c>
      <c r="AI162" s="282">
        <f t="shared" ca="1" si="106"/>
        <v>61.242999999999995</v>
      </c>
      <c r="AJ162" s="282" t="str">
        <f t="shared" ca="1" si="115"/>
        <v/>
      </c>
      <c r="AK162" s="282" t="str">
        <f t="shared" ca="1" si="116"/>
        <v/>
      </c>
    </row>
    <row r="163" spans="1:38" x14ac:dyDescent="0.3">
      <c r="A163" s="75" t="s">
        <v>678</v>
      </c>
      <c r="B163" s="75">
        <v>8</v>
      </c>
      <c r="C163" s="70" t="s">
        <v>679</v>
      </c>
      <c r="D163" s="75">
        <v>403</v>
      </c>
      <c r="E163" s="75" t="s">
        <v>21</v>
      </c>
      <c r="F163" s="73" t="s">
        <v>677</v>
      </c>
      <c r="G163" s="74">
        <f t="shared" ca="1" si="97"/>
        <v>41.116999999999997</v>
      </c>
      <c r="H163" s="74">
        <f t="shared" ca="1" si="98"/>
        <v>42.268999999999998</v>
      </c>
      <c r="I163" s="74">
        <f t="shared" ca="1" si="99"/>
        <v>43.453000000000003</v>
      </c>
      <c r="J163" s="74">
        <f t="shared" ca="1" si="100"/>
        <v>44.692</v>
      </c>
      <c r="K163" s="74">
        <f t="shared" ca="1" si="101"/>
        <v>45.61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52995C</v>
      </c>
      <c r="Q163" s="191" t="s">
        <v>600</v>
      </c>
      <c r="R163" s="188" t="str">
        <f t="shared" si="110"/>
        <v>Payroll Supervisor</v>
      </c>
      <c r="S163" s="189" t="str">
        <f t="shared" si="109"/>
        <v>080</v>
      </c>
      <c r="T163" s="186" cm="1">
        <f t="array" aca="1" ref="T163" ca="1">ROUND(IF($Q163="Y",VLOOKUP($P163, INDIRECT($Q$2),T$6,0)*INDIRECT($P$1),VLOOKUP($P163, INDIRECT($Q$2),T$6,0)),IF($E163="E",0,3))</f>
        <v>41.116999999999997</v>
      </c>
      <c r="U163" s="186" cm="1">
        <f t="array" aca="1" ref="U163" ca="1">ROUND(IF($Q163="Y",VLOOKUP($P163, INDIRECT($Q$2),U$6,0)*INDIRECT($P$1),VLOOKUP($P163, INDIRECT($Q$2),U$6,0)),IF($E163="E",0,3))</f>
        <v>42.268999999999998</v>
      </c>
      <c r="V163" s="186" cm="1">
        <f t="array" aca="1" ref="V163" ca="1">ROUND(IF($Q163="Y",VLOOKUP($P163, INDIRECT($Q$2),V$6,0)*INDIRECT($P$1),VLOOKUP($P163, INDIRECT($Q$2),V$6,0)),IF($E163="E",0,3))</f>
        <v>43.453000000000003</v>
      </c>
      <c r="W163" s="186" cm="1">
        <f t="array" aca="1" ref="W163" ca="1">ROUND(IF($Q163="Y",VLOOKUP($P163, INDIRECT($Q$2),W$6,0)*INDIRECT($P$1),VLOOKUP($P163, INDIRECT($Q$2),W$6,0)),IF($E163="E",0,3))</f>
        <v>44.692</v>
      </c>
      <c r="X163" s="186" cm="1">
        <f t="array" aca="1" ref="X163" ca="1">ROUND(IF($Q163="Y",VLOOKUP($P163, INDIRECT($Q$2),X$6,0)*INDIRECT($P$1),VLOOKUP($P163, INDIRECT($Q$2),X$6,0)),IF($E163="E",0,3))</f>
        <v>45.61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08"/>
        <v>52995C</v>
      </c>
      <c r="AC163" s="130" t="str">
        <f t="shared" si="111"/>
        <v>Payroll Supervisor</v>
      </c>
      <c r="AD163" s="284" t="str">
        <f t="shared" si="112"/>
        <v>080</v>
      </c>
      <c r="AE163" s="282">
        <f t="shared" ca="1" si="102"/>
        <v>41.116999999999997</v>
      </c>
      <c r="AF163" s="282">
        <f t="shared" ca="1" si="103"/>
        <v>42.268999999999998</v>
      </c>
      <c r="AG163" s="282">
        <f t="shared" ca="1" si="104"/>
        <v>43.453000000000003</v>
      </c>
      <c r="AH163" s="282">
        <f t="shared" ca="1" si="105"/>
        <v>44.692</v>
      </c>
      <c r="AI163" s="282">
        <f t="shared" ca="1" si="106"/>
        <v>45.61</v>
      </c>
      <c r="AJ163" s="282" t="str">
        <f t="shared" ca="1" si="115"/>
        <v/>
      </c>
      <c r="AK163" s="282" t="str">
        <f t="shared" ca="1" si="116"/>
        <v/>
      </c>
    </row>
    <row r="164" spans="1:38" x14ac:dyDescent="0.3">
      <c r="A164" s="75" t="s">
        <v>151</v>
      </c>
      <c r="B164" s="75">
        <v>12</v>
      </c>
      <c r="C164" s="70" t="s">
        <v>150</v>
      </c>
      <c r="D164" s="75">
        <v>565</v>
      </c>
      <c r="E164" s="75" t="s">
        <v>17</v>
      </c>
      <c r="F164" s="73" t="s">
        <v>645</v>
      </c>
      <c r="G164" s="74">
        <f t="shared" ref="G164:G195" ca="1" si="117">T164</f>
        <v>117180</v>
      </c>
      <c r="H164" s="74">
        <f t="shared" ref="H164:H195" ca="1" si="118">U164</f>
        <v>120459</v>
      </c>
      <c r="I164" s="74">
        <f t="shared" ref="I164:I195" ca="1" si="119">V164</f>
        <v>123834</v>
      </c>
      <c r="J164" s="74">
        <f t="shared" ref="J164:J195" ca="1" si="120">W164</f>
        <v>127362</v>
      </c>
      <c r="K164" s="74">
        <f t="shared" ref="K164:K195" ca="1" si="121">X164</f>
        <v>0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06965C</v>
      </c>
      <c r="Q164" s="191" t="s">
        <v>600</v>
      </c>
      <c r="R164" s="188" t="str">
        <f t="shared" si="110"/>
        <v>Policy, Research and Outreach Manager</v>
      </c>
      <c r="S164" s="189" t="str">
        <f t="shared" si="109"/>
        <v>54</v>
      </c>
      <c r="T164" s="186" cm="1">
        <f t="array" aca="1" ref="T164" ca="1">ROUND(IF($Q164="Y",VLOOKUP($P164, INDIRECT($Q$2),T$6,0)*INDIRECT($P$1),VLOOKUP($P164, INDIRECT($Q$2),T$6,0)),IF($E164="E",0,3))</f>
        <v>117180</v>
      </c>
      <c r="U164" s="186" cm="1">
        <f t="array" aca="1" ref="U164" ca="1">ROUND(IF($Q164="Y",VLOOKUP($P164, INDIRECT($Q$2),U$6,0)*INDIRECT($P$1),VLOOKUP($P164, INDIRECT($Q$2),U$6,0)),IF($E164="E",0,3))</f>
        <v>120459</v>
      </c>
      <c r="V164" s="186" cm="1">
        <f t="array" aca="1" ref="V164" ca="1">ROUND(IF($Q164="Y",VLOOKUP($P164, INDIRECT($Q$2),V$6,0)*INDIRECT($P$1),VLOOKUP($P164, INDIRECT($Q$2),V$6,0)),IF($E164="E",0,3))</f>
        <v>123834</v>
      </c>
      <c r="W164" s="186" cm="1">
        <f t="array" aca="1" ref="W164" ca="1">ROUND(IF($Q164="Y",VLOOKUP($P164, INDIRECT($Q$2),W$6,0)*INDIRECT($P$1),VLOOKUP($P164, INDIRECT($Q$2),W$6,0)),IF($E164="E",0,3))</f>
        <v>127362</v>
      </c>
      <c r="X164" s="186" cm="1">
        <f t="array" aca="1" ref="X164" ca="1">ROUND(IF($Q164="Y",VLOOKUP($P164, INDIRECT($Q$2),X$6,0)*INDIRECT($P$1),VLOOKUP($P164, INDIRECT($Q$2),X$6,0)),IF($E164="E",0,3))</f>
        <v>0</v>
      </c>
      <c r="Y164" s="186" cm="1">
        <f t="array" aca="1" ref="Y164" ca="1">ROUND(IF($Q164="Y",VLOOKUP($P164, INDIRECT($Q$2),Y$6,0)*INDIRECT($P$1),VLOOKUP($P164, INDIRECT($Q$2),Y$6,0)),IF($E164="E",0,3))</f>
        <v>0</v>
      </c>
      <c r="Z164" s="186" cm="1">
        <f t="array" aca="1" ref="Z164" ca="1">ROUND(IF($Q164="Y",VLOOKUP($P164, INDIRECT($Q$2),Z$6,0)*INDIRECT($P$1),VLOOKUP($P164, INDIRECT($Q$2),Z$6,0)),IF($E164="E",0,3))</f>
        <v>0</v>
      </c>
      <c r="AA164" s="186"/>
      <c r="AB164" s="282" t="str">
        <f t="shared" si="108"/>
        <v>06965C</v>
      </c>
      <c r="AC164" s="130" t="str">
        <f t="shared" si="111"/>
        <v>Policy, Research and Outreach Manager</v>
      </c>
      <c r="AD164" s="284" t="str">
        <f t="shared" si="112"/>
        <v>54</v>
      </c>
      <c r="AE164" s="282">
        <f t="shared" ref="AE164:AE195" ca="1" si="122">IF(T164=0,"",IF($E164="E",ROUNDUP(T164/2080,3),T164))</f>
        <v>56.336999999999996</v>
      </c>
      <c r="AF164" s="282">
        <f t="shared" ref="AF164:AF195" ca="1" si="123">IF(U164=0,"",IF($E164="E",ROUNDUP(U164/2080,3),U164))</f>
        <v>57.912999999999997</v>
      </c>
      <c r="AG164" s="282">
        <f t="shared" ref="AG164:AG195" ca="1" si="124">IF(V164=0,"",IF($E164="E",ROUNDUP(V164/2080,3),V164))</f>
        <v>59.535999999999994</v>
      </c>
      <c r="AH164" s="282">
        <f t="shared" ref="AH164:AH195" ca="1" si="125">IF(W164=0,"",IF($E164="E",ROUNDUP(W164/2080,3),W164))</f>
        <v>61.231999999999999</v>
      </c>
      <c r="AI164" s="282" t="str">
        <f t="shared" ref="AI164:AI195" ca="1" si="126">IF(X164=0,"",IF($E164="E",ROUNDUP(X164/2080,3),X164))</f>
        <v/>
      </c>
      <c r="AJ164" s="282" t="str">
        <f t="shared" ca="1" si="115"/>
        <v/>
      </c>
      <c r="AK164" s="282" t="str">
        <f t="shared" ca="1" si="116"/>
        <v/>
      </c>
    </row>
    <row r="165" spans="1:38" x14ac:dyDescent="0.3">
      <c r="A165" s="75" t="s">
        <v>473</v>
      </c>
      <c r="B165" s="75">
        <v>11</v>
      </c>
      <c r="C165" s="70" t="s">
        <v>65</v>
      </c>
      <c r="D165" s="75">
        <v>508</v>
      </c>
      <c r="E165" s="75" t="s">
        <v>17</v>
      </c>
      <c r="F165" s="73" t="s">
        <v>467</v>
      </c>
      <c r="G165" s="74">
        <f t="shared" ca="1" si="117"/>
        <v>88287</v>
      </c>
      <c r="H165" s="74">
        <f t="shared" ca="1" si="118"/>
        <v>92935</v>
      </c>
      <c r="I165" s="74">
        <f t="shared" ca="1" si="119"/>
        <v>97824</v>
      </c>
      <c r="J165" s="74">
        <f t="shared" ca="1" si="120"/>
        <v>104477</v>
      </c>
      <c r="K165" s="74">
        <f t="shared" ca="1" si="121"/>
        <v>107404</v>
      </c>
      <c r="L165" s="74">
        <f t="shared" ca="1" si="113"/>
        <v>110412</v>
      </c>
      <c r="M165" s="74">
        <f t="shared" ca="1" si="114"/>
        <v>113558</v>
      </c>
      <c r="N165" s="72"/>
      <c r="P165" s="187" t="str">
        <f t="shared" si="107"/>
        <v>52937C</v>
      </c>
      <c r="Q165" s="191" t="s">
        <v>600</v>
      </c>
      <c r="R165" s="188" t="str">
        <f t="shared" si="110"/>
        <v>Principal Budget and Evaluation Analyst</v>
      </c>
      <c r="S165" s="189" t="str">
        <f t="shared" si="109"/>
        <v>41C</v>
      </c>
      <c r="T165" s="186" cm="1">
        <f t="array" aca="1" ref="T165" ca="1">ROUND(IF($Q165="Y",VLOOKUP($P165, INDIRECT($Q$2),T$6,0)*INDIRECT($P$1),VLOOKUP($P165, INDIRECT($Q$2),T$6,0)),IF($E165="E",0,3))</f>
        <v>88287</v>
      </c>
      <c r="U165" s="186" cm="1">
        <f t="array" aca="1" ref="U165" ca="1">ROUND(IF($Q165="Y",VLOOKUP($P165, INDIRECT($Q$2),U$6,0)*INDIRECT($P$1),VLOOKUP($P165, INDIRECT($Q$2),U$6,0)),IF($E165="E",0,3))</f>
        <v>92935</v>
      </c>
      <c r="V165" s="186" cm="1">
        <f t="array" aca="1" ref="V165" ca="1">ROUND(IF($Q165="Y",VLOOKUP($P165, INDIRECT($Q$2),V$6,0)*INDIRECT($P$1),VLOOKUP($P165, INDIRECT($Q$2),V$6,0)),IF($E165="E",0,3))</f>
        <v>97824</v>
      </c>
      <c r="W165" s="186" cm="1">
        <f t="array" aca="1" ref="W165" ca="1">ROUND(IF($Q165="Y",VLOOKUP($P165, INDIRECT($Q$2),W$6,0)*INDIRECT($P$1),VLOOKUP($P165, INDIRECT($Q$2),W$6,0)),IF($E165="E",0,3))</f>
        <v>104477</v>
      </c>
      <c r="X165" s="186" cm="1">
        <f t="array" aca="1" ref="X165" ca="1">ROUND(IF($Q165="Y",VLOOKUP($P165, INDIRECT($Q$2),X$6,0)*INDIRECT($P$1),VLOOKUP($P165, INDIRECT($Q$2),X$6,0)),IF($E165="E",0,3))</f>
        <v>107404</v>
      </c>
      <c r="Y165" s="186" cm="1">
        <f t="array" aca="1" ref="Y165" ca="1">ROUND(IF($Q165="Y",VLOOKUP($P165, INDIRECT($Q$2),Y$6,0)*INDIRECT($P$1),VLOOKUP($P165, INDIRECT($Q$2),Y$6,0)),IF($E165="E",0,3))</f>
        <v>110412</v>
      </c>
      <c r="Z165" s="186" cm="1">
        <f t="array" aca="1" ref="Z165" ca="1">ROUND(IF($Q165="Y",VLOOKUP($P165, INDIRECT($Q$2),Z$6,0)*INDIRECT($P$1),VLOOKUP($P165, INDIRECT($Q$2),Z$6,0)),IF($E165="E",0,3))</f>
        <v>113558</v>
      </c>
      <c r="AA165" s="186"/>
      <c r="AB165" s="282" t="str">
        <f t="shared" si="108"/>
        <v>52937C</v>
      </c>
      <c r="AC165" s="130" t="str">
        <f t="shared" si="111"/>
        <v>Principal Budget and Evaluation Analyst</v>
      </c>
      <c r="AD165" s="284" t="str">
        <f t="shared" si="112"/>
        <v>41C</v>
      </c>
      <c r="AE165" s="282">
        <f t="shared" ca="1" si="122"/>
        <v>42.445999999999998</v>
      </c>
      <c r="AF165" s="282">
        <f t="shared" ca="1" si="123"/>
        <v>44.680999999999997</v>
      </c>
      <c r="AG165" s="282">
        <f t="shared" ca="1" si="124"/>
        <v>47.030999999999999</v>
      </c>
      <c r="AH165" s="282">
        <f t="shared" ca="1" si="125"/>
        <v>50.23</v>
      </c>
      <c r="AI165" s="282">
        <f t="shared" ca="1" si="126"/>
        <v>51.637</v>
      </c>
      <c r="AJ165" s="282">
        <f t="shared" ca="1" si="115"/>
        <v>53.082999999999998</v>
      </c>
      <c r="AK165" s="282">
        <f t="shared" ca="1" si="116"/>
        <v>54.595999999999997</v>
      </c>
    </row>
    <row r="166" spans="1:38" x14ac:dyDescent="0.3">
      <c r="A166" s="75" t="s">
        <v>177</v>
      </c>
      <c r="B166" s="75">
        <v>7</v>
      </c>
      <c r="C166" s="70" t="s">
        <v>81</v>
      </c>
      <c r="D166" s="75">
        <v>325</v>
      </c>
      <c r="E166" s="75" t="s">
        <v>21</v>
      </c>
      <c r="F166" s="73" t="s">
        <v>415</v>
      </c>
      <c r="G166" s="74">
        <f t="shared" ca="1" si="117"/>
        <v>28.768000000000001</v>
      </c>
      <c r="H166" s="74">
        <f t="shared" ca="1" si="118"/>
        <v>30.283000000000001</v>
      </c>
      <c r="I166" s="74">
        <f t="shared" ca="1" si="119"/>
        <v>31.876000000000001</v>
      </c>
      <c r="J166" s="74">
        <f t="shared" ca="1" si="120"/>
        <v>34.049999999999997</v>
      </c>
      <c r="K166" s="74">
        <f t="shared" ca="1" si="121"/>
        <v>35.003999999999998</v>
      </c>
      <c r="L166" s="74">
        <f t="shared" ca="1" si="113"/>
        <v>35.981999999999999</v>
      </c>
      <c r="M166" s="74">
        <f t="shared" ca="1" si="114"/>
        <v>37.008000000000003</v>
      </c>
      <c r="N166" s="72"/>
      <c r="P166" s="187" t="str">
        <f t="shared" ref="P166:P197" si="127">A166</f>
        <v>08360C</v>
      </c>
      <c r="Q166" s="191" t="s">
        <v>600</v>
      </c>
      <c r="R166" s="188" t="str">
        <f t="shared" si="110"/>
        <v>Program Assistant</v>
      </c>
      <c r="S166" s="189" t="str">
        <f t="shared" si="109"/>
        <v>08</v>
      </c>
      <c r="T166" s="186" cm="1">
        <f t="array" aca="1" ref="T166" ca="1">ROUND(IF($Q166="Y",VLOOKUP($P166, INDIRECT($Q$2),T$6,0)*INDIRECT($P$1),VLOOKUP($P166, INDIRECT($Q$2),T$6,0)),IF($E166="E",0,3))</f>
        <v>28.768000000000001</v>
      </c>
      <c r="U166" s="186" cm="1">
        <f t="array" aca="1" ref="U166" ca="1">ROUND(IF($Q166="Y",VLOOKUP($P166, INDIRECT($Q$2),U$6,0)*INDIRECT($P$1),VLOOKUP($P166, INDIRECT($Q$2),U$6,0)),IF($E166="E",0,3))</f>
        <v>30.283000000000001</v>
      </c>
      <c r="V166" s="186" cm="1">
        <f t="array" aca="1" ref="V166" ca="1">ROUND(IF($Q166="Y",VLOOKUP($P166, INDIRECT($Q$2),V$6,0)*INDIRECT($P$1),VLOOKUP($P166, INDIRECT($Q$2),V$6,0)),IF($E166="E",0,3))</f>
        <v>31.876000000000001</v>
      </c>
      <c r="W166" s="186" cm="1">
        <f t="array" aca="1" ref="W166" ca="1">ROUND(IF($Q166="Y",VLOOKUP($P166, INDIRECT($Q$2),W$6,0)*INDIRECT($P$1),VLOOKUP($P166, INDIRECT($Q$2),W$6,0)),IF($E166="E",0,3))</f>
        <v>34.049999999999997</v>
      </c>
      <c r="X166" s="186" cm="1">
        <f t="array" aca="1" ref="X166" ca="1">ROUND(IF($Q166="Y",VLOOKUP($P166, INDIRECT($Q$2),X$6,0)*INDIRECT($P$1),VLOOKUP($P166, INDIRECT($Q$2),X$6,0)),IF($E166="E",0,3))</f>
        <v>35.003999999999998</v>
      </c>
      <c r="Y166" s="186" cm="1">
        <f t="array" aca="1" ref="Y166" ca="1">ROUND(IF($Q166="Y",VLOOKUP($P166, INDIRECT($Q$2),Y$6,0)*INDIRECT($P$1),VLOOKUP($P166, INDIRECT($Q$2),Y$6,0)),IF($E166="E",0,3))</f>
        <v>35.981999999999999</v>
      </c>
      <c r="Z166" s="186" cm="1">
        <f t="array" aca="1" ref="Z166" ca="1">ROUND(IF($Q166="Y",VLOOKUP($P166, INDIRECT($Q$2),Z$6,0)*INDIRECT($P$1),VLOOKUP($P166, INDIRECT($Q$2),Z$6,0)),IF($E166="E",0,3))</f>
        <v>37.008000000000003</v>
      </c>
      <c r="AA166" s="186"/>
      <c r="AB166" s="282" t="str">
        <f t="shared" ref="AB166:AB197" si="128">A166</f>
        <v>08360C</v>
      </c>
      <c r="AC166" s="130" t="str">
        <f t="shared" si="111"/>
        <v>Program Assistant</v>
      </c>
      <c r="AD166" s="284" t="str">
        <f t="shared" si="112"/>
        <v>08</v>
      </c>
      <c r="AE166" s="282">
        <f t="shared" ca="1" si="122"/>
        <v>28.768000000000001</v>
      </c>
      <c r="AF166" s="282">
        <f t="shared" ca="1" si="123"/>
        <v>30.283000000000001</v>
      </c>
      <c r="AG166" s="282">
        <f t="shared" ca="1" si="124"/>
        <v>31.876000000000001</v>
      </c>
      <c r="AH166" s="282">
        <f t="shared" ca="1" si="125"/>
        <v>34.049999999999997</v>
      </c>
      <c r="AI166" s="282">
        <f t="shared" ca="1" si="126"/>
        <v>35.003999999999998</v>
      </c>
      <c r="AJ166" s="282">
        <f t="shared" ca="1" si="115"/>
        <v>35.981999999999999</v>
      </c>
      <c r="AK166" s="282">
        <f t="shared" ca="1" si="116"/>
        <v>37.008000000000003</v>
      </c>
    </row>
    <row r="167" spans="1:38" x14ac:dyDescent="0.3">
      <c r="A167" s="75" t="s">
        <v>940</v>
      </c>
      <c r="B167" s="75">
        <v>9</v>
      </c>
      <c r="C167" s="70" t="s">
        <v>941</v>
      </c>
      <c r="D167" s="75">
        <v>415</v>
      </c>
      <c r="E167" s="75" t="s">
        <v>17</v>
      </c>
      <c r="F167" s="73" t="s">
        <v>942</v>
      </c>
      <c r="G167" s="74">
        <f t="shared" si="117"/>
        <v>79947.1296</v>
      </c>
      <c r="H167" s="74">
        <f t="shared" si="118"/>
        <v>90159.26400000001</v>
      </c>
      <c r="I167" s="74">
        <f t="shared" si="119"/>
        <v>93769.228800000012</v>
      </c>
      <c r="J167" s="74">
        <f t="shared" si="120"/>
        <v>97522.963199999998</v>
      </c>
      <c r="K167" s="74">
        <f t="shared" si="121"/>
        <v>101427.20640000001</v>
      </c>
      <c r="L167" s="74">
        <f t="shared" si="113"/>
        <v>0</v>
      </c>
      <c r="M167" s="74">
        <f t="shared" si="114"/>
        <v>0</v>
      </c>
      <c r="N167" s="72"/>
      <c r="P167" s="187" t="str">
        <f t="shared" si="127"/>
        <v>59441C</v>
      </c>
      <c r="R167" s="188" t="str">
        <f t="shared" si="110"/>
        <v xml:space="preserve">Project Coordinator - HR Confidential </v>
      </c>
      <c r="S167" s="189" t="str">
        <f t="shared" si="109"/>
        <v>118</v>
      </c>
      <c r="T167" s="186">
        <v>79947.1296</v>
      </c>
      <c r="U167" s="186">
        <v>90159.26400000001</v>
      </c>
      <c r="V167" s="186">
        <v>93769.228800000012</v>
      </c>
      <c r="W167" s="186">
        <v>97522.963199999998</v>
      </c>
      <c r="X167" s="186">
        <v>101427.20640000001</v>
      </c>
      <c r="AA167" s="186"/>
      <c r="AB167" s="282" t="str">
        <f t="shared" si="128"/>
        <v>59441C</v>
      </c>
      <c r="AC167" s="130" t="str">
        <f t="shared" si="111"/>
        <v xml:space="preserve">Project Coordinator - HR Confidential </v>
      </c>
      <c r="AD167" s="284" t="str">
        <f t="shared" si="112"/>
        <v>118</v>
      </c>
      <c r="AE167" s="282">
        <f t="shared" si="122"/>
        <v>38.436999999999998</v>
      </c>
      <c r="AF167" s="282">
        <f t="shared" si="123"/>
        <v>43.345999999999997</v>
      </c>
      <c r="AG167" s="282">
        <f t="shared" si="124"/>
        <v>45.082000000000001</v>
      </c>
      <c r="AH167" s="282">
        <f t="shared" si="125"/>
        <v>46.887</v>
      </c>
      <c r="AI167" s="282">
        <f t="shared" si="126"/>
        <v>48.763999999999996</v>
      </c>
      <c r="AJ167" s="282" t="str">
        <f t="shared" si="115"/>
        <v/>
      </c>
      <c r="AK167" s="282" t="str">
        <f t="shared" si="116"/>
        <v/>
      </c>
    </row>
    <row r="168" spans="1:38" x14ac:dyDescent="0.3">
      <c r="A168" s="75" t="s">
        <v>179</v>
      </c>
      <c r="B168" s="75">
        <v>9</v>
      </c>
      <c r="C168" s="70" t="s">
        <v>178</v>
      </c>
      <c r="D168" s="75">
        <v>425</v>
      </c>
      <c r="E168" s="75" t="s">
        <v>17</v>
      </c>
      <c r="F168" s="73" t="s">
        <v>416</v>
      </c>
      <c r="G168" s="74">
        <f t="shared" ca="1" si="117"/>
        <v>82430</v>
      </c>
      <c r="H168" s="74">
        <f t="shared" ca="1" si="118"/>
        <v>87944</v>
      </c>
      <c r="I168" s="74">
        <f t="shared" ca="1" si="119"/>
        <v>90407</v>
      </c>
      <c r="J168" s="74">
        <f t="shared" ca="1" si="120"/>
        <v>92939</v>
      </c>
      <c r="K168" s="74">
        <f t="shared" ca="1" si="121"/>
        <v>95589</v>
      </c>
      <c r="L168" s="74">
        <f t="shared" ca="1" si="113"/>
        <v>0</v>
      </c>
      <c r="M168" s="74">
        <f t="shared" ca="1" si="114"/>
        <v>0</v>
      </c>
      <c r="N168" s="72"/>
      <c r="P168" s="187" t="str">
        <f t="shared" si="127"/>
        <v>08433C</v>
      </c>
      <c r="Q168" s="191" t="s">
        <v>600</v>
      </c>
      <c r="R168" s="188" t="str">
        <f t="shared" si="110"/>
        <v>Project Coordinator (Supervisory)</v>
      </c>
      <c r="S168" s="189" t="str">
        <f t="shared" si="109"/>
        <v>36</v>
      </c>
      <c r="T168" s="186" cm="1">
        <f t="array" aca="1" ref="T168" ca="1">ROUND(IF($Q168="Y",VLOOKUP($P168, INDIRECT($Q$2),T$6,0)*INDIRECT($P$1),VLOOKUP($P168, INDIRECT($Q$2),T$6,0)),IF($E168="E",0,3))</f>
        <v>82430</v>
      </c>
      <c r="U168" s="186" cm="1">
        <f t="array" aca="1" ref="U168" ca="1">ROUND(IF($Q168="Y",VLOOKUP($P168, INDIRECT($Q$2),U$6,0)*INDIRECT($P$1),VLOOKUP($P168, INDIRECT($Q$2),U$6,0)),IF($E168="E",0,3))</f>
        <v>87944</v>
      </c>
      <c r="V168" s="186" cm="1">
        <f t="array" aca="1" ref="V168" ca="1">ROUND(IF($Q168="Y",VLOOKUP($P168, INDIRECT($Q$2),V$6,0)*INDIRECT($P$1),VLOOKUP($P168, INDIRECT($Q$2),V$6,0)),IF($E168="E",0,3))</f>
        <v>90407</v>
      </c>
      <c r="W168" s="186" cm="1">
        <f t="array" aca="1" ref="W168" ca="1">ROUND(IF($Q168="Y",VLOOKUP($P168, INDIRECT($Q$2),W$6,0)*INDIRECT($P$1),VLOOKUP($P168, INDIRECT($Q$2),W$6,0)),IF($E168="E",0,3))</f>
        <v>92939</v>
      </c>
      <c r="X168" s="186" cm="1">
        <f t="array" aca="1" ref="X168" ca="1">ROUND(IF($Q168="Y",VLOOKUP($P168, INDIRECT($Q$2),X$6,0)*INDIRECT($P$1),VLOOKUP($P168, INDIRECT($Q$2),X$6,0)),IF($E168="E",0,3))</f>
        <v>95589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8"/>
        <v>08433C</v>
      </c>
      <c r="AC168" s="130" t="str">
        <f t="shared" si="111"/>
        <v>Project Coordinator (Supervisory)</v>
      </c>
      <c r="AD168" s="284" t="str">
        <f t="shared" si="112"/>
        <v>36</v>
      </c>
      <c r="AE168" s="282">
        <f t="shared" ca="1" si="122"/>
        <v>39.629999999999995</v>
      </c>
      <c r="AF168" s="282">
        <f t="shared" ca="1" si="123"/>
        <v>42.280999999999999</v>
      </c>
      <c r="AG168" s="282">
        <f t="shared" ca="1" si="124"/>
        <v>43.464999999999996</v>
      </c>
      <c r="AH168" s="282">
        <f t="shared" ca="1" si="125"/>
        <v>44.683</v>
      </c>
      <c r="AI168" s="282">
        <f t="shared" ca="1" si="126"/>
        <v>45.957000000000001</v>
      </c>
      <c r="AJ168" s="282" t="str">
        <f t="shared" ca="1" si="115"/>
        <v/>
      </c>
      <c r="AK168" s="282" t="str">
        <f t="shared" ca="1" si="116"/>
        <v/>
      </c>
    </row>
    <row r="169" spans="1:38" x14ac:dyDescent="0.3">
      <c r="A169" s="75" t="s">
        <v>229</v>
      </c>
      <c r="B169" s="75">
        <v>10</v>
      </c>
      <c r="C169" s="70" t="s">
        <v>44</v>
      </c>
      <c r="D169" s="75">
        <v>460</v>
      </c>
      <c r="E169" s="75" t="s">
        <v>17</v>
      </c>
      <c r="F169" s="73" t="s">
        <v>642</v>
      </c>
      <c r="G169" s="74">
        <f t="shared" ca="1" si="117"/>
        <v>80005</v>
      </c>
      <c r="H169" s="74">
        <f t="shared" ca="1" si="118"/>
        <v>84136</v>
      </c>
      <c r="I169" s="74">
        <f t="shared" ca="1" si="119"/>
        <v>88424</v>
      </c>
      <c r="J169" s="74">
        <f t="shared" ca="1" si="120"/>
        <v>94410</v>
      </c>
      <c r="K169" s="74">
        <f t="shared" ca="1" si="121"/>
        <v>97054</v>
      </c>
      <c r="L169" s="74">
        <f t="shared" ca="1" si="113"/>
        <v>99771</v>
      </c>
      <c r="M169" s="74">
        <f t="shared" ca="1" si="114"/>
        <v>102617</v>
      </c>
      <c r="N169" s="72"/>
      <c r="P169" s="187" t="str">
        <f t="shared" si="127"/>
        <v>10207C</v>
      </c>
      <c r="Q169" s="191" t="s">
        <v>600</v>
      </c>
      <c r="R169" s="188" t="str">
        <f t="shared" si="110"/>
        <v>Property and Evidence Manager</v>
      </c>
      <c r="S169" s="189" t="str">
        <f t="shared" si="109"/>
        <v>34D</v>
      </c>
      <c r="T169" s="186" cm="1">
        <f t="array" aca="1" ref="T169" ca="1">ROUND(IF($Q169="Y",VLOOKUP($P169, INDIRECT($Q$2),T$6,0)*INDIRECT($P$1),VLOOKUP($P169, INDIRECT($Q$2),T$6,0)),IF($E169="E",0,3))</f>
        <v>80005</v>
      </c>
      <c r="U169" s="186" cm="1">
        <f t="array" aca="1" ref="U169" ca="1">ROUND(IF($Q169="Y",VLOOKUP($P169, INDIRECT($Q$2),U$6,0)*INDIRECT($P$1),VLOOKUP($P169, INDIRECT($Q$2),U$6,0)),IF($E169="E",0,3))</f>
        <v>84136</v>
      </c>
      <c r="V169" s="186" cm="1">
        <f t="array" aca="1" ref="V169" ca="1">ROUND(IF($Q169="Y",VLOOKUP($P169, INDIRECT($Q$2),V$6,0)*INDIRECT($P$1),VLOOKUP($P169, INDIRECT($Q$2),V$6,0)),IF($E169="E",0,3))</f>
        <v>88424</v>
      </c>
      <c r="W169" s="186" cm="1">
        <f t="array" aca="1" ref="W169" ca="1">ROUND(IF($Q169="Y",VLOOKUP($P169, INDIRECT($Q$2),W$6,0)*INDIRECT($P$1),VLOOKUP($P169, INDIRECT($Q$2),W$6,0)),IF($E169="E",0,3))</f>
        <v>94410</v>
      </c>
      <c r="X169" s="186" cm="1">
        <f t="array" aca="1" ref="X169" ca="1">ROUND(IF($Q169="Y",VLOOKUP($P169, INDIRECT($Q$2),X$6,0)*INDIRECT($P$1),VLOOKUP($P169, INDIRECT($Q$2),X$6,0)),IF($E169="E",0,3))</f>
        <v>97054</v>
      </c>
      <c r="Y169" s="186" cm="1">
        <f t="array" aca="1" ref="Y169" ca="1">ROUND(IF($Q169="Y",VLOOKUP($P169, INDIRECT($Q$2),Y$6,0)*INDIRECT($P$1),VLOOKUP($P169, INDIRECT($Q$2),Y$6,0)),IF($E169="E",0,3))</f>
        <v>99771</v>
      </c>
      <c r="Z169" s="186" cm="1">
        <f t="array" aca="1" ref="Z169" ca="1">ROUND(IF($Q169="Y",VLOOKUP($P169, INDIRECT($Q$2),Z$6,0)*INDIRECT($P$1),VLOOKUP($P169, INDIRECT($Q$2),Z$6,0)),IF($E169="E",0,3))</f>
        <v>102617</v>
      </c>
      <c r="AA169" s="186"/>
      <c r="AB169" s="282" t="str">
        <f t="shared" si="128"/>
        <v>10207C</v>
      </c>
      <c r="AC169" s="130" t="str">
        <f t="shared" si="111"/>
        <v>Property and Evidence Manager</v>
      </c>
      <c r="AD169" s="284" t="str">
        <f t="shared" si="112"/>
        <v>34D</v>
      </c>
      <c r="AE169" s="282">
        <f t="shared" ca="1" si="122"/>
        <v>38.463999999999999</v>
      </c>
      <c r="AF169" s="282">
        <f t="shared" ca="1" si="123"/>
        <v>40.450000000000003</v>
      </c>
      <c r="AG169" s="282">
        <f t="shared" ca="1" si="124"/>
        <v>42.512</v>
      </c>
      <c r="AH169" s="282">
        <f t="shared" ca="1" si="125"/>
        <v>45.39</v>
      </c>
      <c r="AI169" s="282">
        <f t="shared" ca="1" si="126"/>
        <v>46.660999999999994</v>
      </c>
      <c r="AJ169" s="282">
        <f t="shared" ca="1" si="115"/>
        <v>47.966999999999999</v>
      </c>
      <c r="AK169" s="282">
        <f t="shared" ca="1" si="116"/>
        <v>49.335999999999999</v>
      </c>
    </row>
    <row r="170" spans="1:38" x14ac:dyDescent="0.3">
      <c r="A170" s="75" t="s">
        <v>181</v>
      </c>
      <c r="B170" s="75">
        <v>9</v>
      </c>
      <c r="C170" s="70" t="s">
        <v>180</v>
      </c>
      <c r="D170" s="75">
        <v>410</v>
      </c>
      <c r="E170" s="75" t="s">
        <v>17</v>
      </c>
      <c r="F170" s="73" t="s">
        <v>417</v>
      </c>
      <c r="G170" s="74">
        <f t="shared" ca="1" si="117"/>
        <v>67677</v>
      </c>
      <c r="H170" s="74">
        <f t="shared" ca="1" si="118"/>
        <v>71241</v>
      </c>
      <c r="I170" s="74">
        <f t="shared" ca="1" si="119"/>
        <v>74991</v>
      </c>
      <c r="J170" s="74">
        <f t="shared" ca="1" si="120"/>
        <v>80088</v>
      </c>
      <c r="K170" s="74">
        <f t="shared" ca="1" si="121"/>
        <v>82331</v>
      </c>
      <c r="L170" s="74">
        <f t="shared" ca="1" si="113"/>
        <v>84636</v>
      </c>
      <c r="M170" s="74">
        <f t="shared" ca="1" si="114"/>
        <v>87047</v>
      </c>
      <c r="N170" s="72"/>
      <c r="P170" s="187" t="str">
        <f t="shared" si="127"/>
        <v>08445C</v>
      </c>
      <c r="Q170" s="191" t="s">
        <v>600</v>
      </c>
      <c r="R170" s="188" t="str">
        <f t="shared" si="110"/>
        <v>Property Services Project Coordinator</v>
      </c>
      <c r="S170" s="189" t="str">
        <f t="shared" si="109"/>
        <v>74</v>
      </c>
      <c r="T170" s="186" cm="1">
        <f t="array" aca="1" ref="T170" ca="1">ROUND(IF($Q170="Y",VLOOKUP($P170, INDIRECT($Q$2),T$6,0)*INDIRECT($P$1),VLOOKUP($P170, INDIRECT($Q$2),T$6,0)),IF($E170="E",0,3))</f>
        <v>67677</v>
      </c>
      <c r="U170" s="186" cm="1">
        <f t="array" aca="1" ref="U170" ca="1">ROUND(IF($Q170="Y",VLOOKUP($P170, INDIRECT($Q$2),U$6,0)*INDIRECT($P$1),VLOOKUP($P170, INDIRECT($Q$2),U$6,0)),IF($E170="E",0,3))</f>
        <v>71241</v>
      </c>
      <c r="V170" s="186" cm="1">
        <f t="array" aca="1" ref="V170" ca="1">ROUND(IF($Q170="Y",VLOOKUP($P170, INDIRECT($Q$2),V$6,0)*INDIRECT($P$1),VLOOKUP($P170, INDIRECT($Q$2),V$6,0)),IF($E170="E",0,3))</f>
        <v>74991</v>
      </c>
      <c r="W170" s="186" cm="1">
        <f t="array" aca="1" ref="W170" ca="1">ROUND(IF($Q170="Y",VLOOKUP($P170, INDIRECT($Q$2),W$6,0)*INDIRECT($P$1),VLOOKUP($P170, INDIRECT($Q$2),W$6,0)),IF($E170="E",0,3))</f>
        <v>80088</v>
      </c>
      <c r="X170" s="186" cm="1">
        <f t="array" aca="1" ref="X170" ca="1">ROUND(IF($Q170="Y",VLOOKUP($P170, INDIRECT($Q$2),X$6,0)*INDIRECT($P$1),VLOOKUP($P170, INDIRECT($Q$2),X$6,0)),IF($E170="E",0,3))</f>
        <v>82331</v>
      </c>
      <c r="Y170" s="186" cm="1">
        <f t="array" aca="1" ref="Y170" ca="1">ROUND(IF($Q170="Y",VLOOKUP($P170, INDIRECT($Q$2),Y$6,0)*INDIRECT($P$1),VLOOKUP($P170, INDIRECT($Q$2),Y$6,0)),IF($E170="E",0,3))</f>
        <v>84636</v>
      </c>
      <c r="Z170" s="186" cm="1">
        <f t="array" aca="1" ref="Z170" ca="1">ROUND(IF($Q170="Y",VLOOKUP($P170, INDIRECT($Q$2),Z$6,0)*INDIRECT($P$1),VLOOKUP($P170, INDIRECT($Q$2),Z$6,0)),IF($E170="E",0,3))</f>
        <v>87047</v>
      </c>
      <c r="AA170" s="186"/>
      <c r="AB170" s="282" t="str">
        <f t="shared" si="128"/>
        <v>08445C</v>
      </c>
      <c r="AC170" s="130" t="str">
        <f t="shared" si="111"/>
        <v>Property Services Project Coordinator</v>
      </c>
      <c r="AD170" s="284" t="str">
        <f t="shared" si="112"/>
        <v>74</v>
      </c>
      <c r="AE170" s="282">
        <f t="shared" ca="1" si="122"/>
        <v>32.537999999999997</v>
      </c>
      <c r="AF170" s="282">
        <f t="shared" ca="1" si="123"/>
        <v>34.250999999999998</v>
      </c>
      <c r="AG170" s="282">
        <f t="shared" ca="1" si="124"/>
        <v>36.053999999999995</v>
      </c>
      <c r="AH170" s="282">
        <f t="shared" ca="1" si="125"/>
        <v>38.503999999999998</v>
      </c>
      <c r="AI170" s="282">
        <f t="shared" ca="1" si="126"/>
        <v>39.582999999999998</v>
      </c>
      <c r="AJ170" s="282">
        <f t="shared" ca="1" si="115"/>
        <v>40.690999999999995</v>
      </c>
      <c r="AK170" s="282">
        <f t="shared" ca="1" si="116"/>
        <v>41.849999999999994</v>
      </c>
    </row>
    <row r="171" spans="1:38" x14ac:dyDescent="0.3">
      <c r="A171" s="75" t="s">
        <v>182</v>
      </c>
      <c r="B171" s="75">
        <v>10</v>
      </c>
      <c r="C171" s="70" t="s">
        <v>162</v>
      </c>
      <c r="D171" s="75">
        <v>493</v>
      </c>
      <c r="E171" s="75" t="s">
        <v>17</v>
      </c>
      <c r="F171" s="73" t="s">
        <v>418</v>
      </c>
      <c r="G171" s="74">
        <f t="shared" ca="1" si="117"/>
        <v>91892</v>
      </c>
      <c r="H171" s="74">
        <f t="shared" ca="1" si="118"/>
        <v>95567</v>
      </c>
      <c r="I171" s="74">
        <f t="shared" ca="1" si="119"/>
        <v>99389</v>
      </c>
      <c r="J171" s="74">
        <f t="shared" ca="1" si="120"/>
        <v>103364</v>
      </c>
      <c r="K171" s="74">
        <f t="shared" ca="1" si="121"/>
        <v>107500</v>
      </c>
      <c r="L171" s="74">
        <f t="shared" ca="1" si="113"/>
        <v>0</v>
      </c>
      <c r="M171" s="74">
        <f t="shared" ca="1" si="114"/>
        <v>0</v>
      </c>
      <c r="N171" s="72"/>
      <c r="P171" s="187" t="str">
        <f t="shared" si="127"/>
        <v>08447C</v>
      </c>
      <c r="Q171" s="191" t="s">
        <v>600</v>
      </c>
      <c r="R171" s="188" t="str">
        <f t="shared" si="110"/>
        <v>Public Arts Administrator</v>
      </c>
      <c r="S171" s="189" t="str">
        <f t="shared" ref="S171:S202" si="129">C171</f>
        <v>10</v>
      </c>
      <c r="T171" s="186" cm="1">
        <f t="array" aca="1" ref="T171" ca="1">ROUND(IF($Q171="Y",VLOOKUP($P171, INDIRECT($Q$2),T$6,0)*INDIRECT($P$1),VLOOKUP($P171, INDIRECT($Q$2),T$6,0)),IF($E171="E",0,3))</f>
        <v>91892</v>
      </c>
      <c r="U171" s="186" cm="1">
        <f t="array" aca="1" ref="U171" ca="1">ROUND(IF($Q171="Y",VLOOKUP($P171, INDIRECT($Q$2),U$6,0)*INDIRECT($P$1),VLOOKUP($P171, INDIRECT($Q$2),U$6,0)),IF($E171="E",0,3))</f>
        <v>95567</v>
      </c>
      <c r="V171" s="186" cm="1">
        <f t="array" aca="1" ref="V171" ca="1">ROUND(IF($Q171="Y",VLOOKUP($P171, INDIRECT($Q$2),V$6,0)*INDIRECT($P$1),VLOOKUP($P171, INDIRECT($Q$2),V$6,0)),IF($E171="E",0,3))</f>
        <v>99389</v>
      </c>
      <c r="W171" s="186" cm="1">
        <f t="array" aca="1" ref="W171" ca="1">ROUND(IF($Q171="Y",VLOOKUP($P171, INDIRECT($Q$2),W$6,0)*INDIRECT($P$1),VLOOKUP($P171, INDIRECT($Q$2),W$6,0)),IF($E171="E",0,3))</f>
        <v>103364</v>
      </c>
      <c r="X171" s="186" cm="1">
        <f t="array" aca="1" ref="X171" ca="1">ROUND(IF($Q171="Y",VLOOKUP($P171, INDIRECT($Q$2),X$6,0)*INDIRECT($P$1),VLOOKUP($P171, INDIRECT($Q$2),X$6,0)),IF($E171="E",0,3))</f>
        <v>107500</v>
      </c>
      <c r="Y171" s="186" cm="1">
        <f t="array" aca="1" ref="Y171" ca="1">ROUND(IF($Q171="Y",VLOOKUP($P171, INDIRECT($Q$2),Y$6,0)*INDIRECT($P$1),VLOOKUP($P171, INDIRECT($Q$2),Y$6,0)),IF($E171="E",0,3))</f>
        <v>0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8"/>
        <v>08447C</v>
      </c>
      <c r="AC171" s="130" t="str">
        <f t="shared" si="111"/>
        <v>Public Arts Administrator</v>
      </c>
      <c r="AD171" s="284" t="str">
        <f t="shared" si="112"/>
        <v>10</v>
      </c>
      <c r="AE171" s="282">
        <f t="shared" ca="1" si="122"/>
        <v>44.178999999999995</v>
      </c>
      <c r="AF171" s="282">
        <f t="shared" ca="1" si="123"/>
        <v>45.945999999999998</v>
      </c>
      <c r="AG171" s="282">
        <f t="shared" ca="1" si="124"/>
        <v>47.783999999999999</v>
      </c>
      <c r="AH171" s="282">
        <f t="shared" ca="1" si="125"/>
        <v>49.695</v>
      </c>
      <c r="AI171" s="282">
        <f t="shared" ca="1" si="126"/>
        <v>51.683</v>
      </c>
      <c r="AJ171" s="282" t="str">
        <f t="shared" ca="1" si="115"/>
        <v/>
      </c>
      <c r="AK171" s="282" t="str">
        <f t="shared" ca="1" si="116"/>
        <v/>
      </c>
    </row>
    <row r="172" spans="1:38" x14ac:dyDescent="0.3">
      <c r="A172" s="75" t="s">
        <v>858</v>
      </c>
      <c r="B172" s="75">
        <v>10</v>
      </c>
      <c r="C172" s="70" t="s">
        <v>859</v>
      </c>
      <c r="D172" s="75">
        <v>460</v>
      </c>
      <c r="E172" s="75" t="s">
        <v>17</v>
      </c>
      <c r="F172" s="73" t="s">
        <v>857</v>
      </c>
      <c r="G172" s="74">
        <f t="shared" ca="1" si="117"/>
        <v>88882</v>
      </c>
      <c r="H172" s="74">
        <f t="shared" ca="1" si="118"/>
        <v>92442</v>
      </c>
      <c r="I172" s="74">
        <f t="shared" ca="1" si="119"/>
        <v>96143</v>
      </c>
      <c r="J172" s="74">
        <f t="shared" ca="1" si="120"/>
        <v>99993</v>
      </c>
      <c r="K172" s="74">
        <f t="shared" ca="1" si="121"/>
        <v>103997</v>
      </c>
      <c r="L172" s="74">
        <f t="shared" ca="1" si="113"/>
        <v>0</v>
      </c>
      <c r="M172" s="74">
        <f t="shared" ca="1" si="114"/>
        <v>0</v>
      </c>
      <c r="N172" s="72"/>
      <c r="P172" s="187" t="str">
        <f t="shared" si="127"/>
        <v>59425C</v>
      </c>
      <c r="Q172" s="191" t="s">
        <v>600</v>
      </c>
      <c r="R172" s="188" t="str">
        <f t="shared" si="110"/>
        <v>Public Health Administrative Services Program Manager</v>
      </c>
      <c r="S172" s="189" t="str">
        <f t="shared" si="129"/>
        <v>114</v>
      </c>
      <c r="T172" s="186" cm="1">
        <f t="array" aca="1" ref="T172" ca="1">ROUND(IF($Q172="Y",VLOOKUP($P172, INDIRECT($Q$2),T$6,0)*INDIRECT($P$1),VLOOKUP($P172, INDIRECT($Q$2),T$6,0)),IF($E172="E",0,3))</f>
        <v>88882</v>
      </c>
      <c r="U172" s="186" cm="1">
        <f t="array" aca="1" ref="U172" ca="1">ROUND(IF($Q172="Y",VLOOKUP($P172, INDIRECT($Q$2),U$6,0)*INDIRECT($P$1),VLOOKUP($P172, INDIRECT($Q$2),U$6,0)),IF($E172="E",0,3))</f>
        <v>92442</v>
      </c>
      <c r="V172" s="186" cm="1">
        <f t="array" aca="1" ref="V172" ca="1">ROUND(IF($Q172="Y",VLOOKUP($P172, INDIRECT($Q$2),V$6,0)*INDIRECT($P$1),VLOOKUP($P172, INDIRECT($Q$2),V$6,0)),IF($E172="E",0,3))</f>
        <v>96143</v>
      </c>
      <c r="W172" s="186" cm="1">
        <f t="array" aca="1" ref="W172" ca="1">ROUND(IF($Q172="Y",VLOOKUP($P172, INDIRECT($Q$2),W$6,0)*INDIRECT($P$1),VLOOKUP($P172, INDIRECT($Q$2),W$6,0)),IF($E172="E",0,3))</f>
        <v>99993</v>
      </c>
      <c r="X172" s="186" cm="1">
        <f t="array" aca="1" ref="X172" ca="1">ROUND(IF($Q172="Y",VLOOKUP($P172, INDIRECT($Q$2),X$6,0)*INDIRECT($P$1),VLOOKUP($P172, INDIRECT($Q$2),X$6,0)),IF($E172="E",0,3))</f>
        <v>103997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8"/>
        <v>59425C</v>
      </c>
      <c r="AC172" s="130" t="str">
        <f t="shared" si="111"/>
        <v>Public Health Administrative Services Program Manager</v>
      </c>
      <c r="AD172" s="284" t="str">
        <f t="shared" si="112"/>
        <v>114</v>
      </c>
      <c r="AE172" s="282">
        <f t="shared" ca="1" si="122"/>
        <v>42.731999999999999</v>
      </c>
      <c r="AF172" s="282">
        <f t="shared" ca="1" si="123"/>
        <v>44.443999999999996</v>
      </c>
      <c r="AG172" s="282">
        <f t="shared" ca="1" si="124"/>
        <v>46.222999999999999</v>
      </c>
      <c r="AH172" s="282">
        <f t="shared" ca="1" si="125"/>
        <v>48.073999999999998</v>
      </c>
      <c r="AI172" s="282">
        <f t="shared" ca="1" si="126"/>
        <v>49.998999999999995</v>
      </c>
      <c r="AJ172" s="282" t="str">
        <f t="shared" ca="1" si="115"/>
        <v/>
      </c>
      <c r="AK172" s="282" t="str">
        <f t="shared" ca="1" si="116"/>
        <v/>
      </c>
    </row>
    <row r="173" spans="1:38" x14ac:dyDescent="0.3">
      <c r="A173" s="75" t="s">
        <v>183</v>
      </c>
      <c r="B173" s="75">
        <v>10</v>
      </c>
      <c r="C173" s="70" t="s">
        <v>583</v>
      </c>
      <c r="D173" s="75">
        <v>485</v>
      </c>
      <c r="E173" s="75" t="s">
        <v>17</v>
      </c>
      <c r="F173" s="73" t="s">
        <v>419</v>
      </c>
      <c r="G173" s="74">
        <f t="shared" ca="1" si="117"/>
        <v>91877</v>
      </c>
      <c r="H173" s="74">
        <f t="shared" ca="1" si="118"/>
        <v>95557</v>
      </c>
      <c r="I173" s="74">
        <f t="shared" ca="1" si="119"/>
        <v>99383</v>
      </c>
      <c r="J173" s="74">
        <f t="shared" ca="1" si="120"/>
        <v>103362</v>
      </c>
      <c r="K173" s="74">
        <f t="shared" ca="1" si="121"/>
        <v>107501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08487C</v>
      </c>
      <c r="Q173" s="191" t="s">
        <v>600</v>
      </c>
      <c r="R173" s="188" t="str">
        <f t="shared" si="110"/>
        <v>Public Health Mental Health Counselor</v>
      </c>
      <c r="S173" s="189" t="str">
        <f t="shared" si="129"/>
        <v>083</v>
      </c>
      <c r="T173" s="186" cm="1">
        <f t="array" aca="1" ref="T173" ca="1">ROUND(IF($Q173="Y",VLOOKUP($P173, INDIRECT($Q$2),T$6,0)*INDIRECT($P$1),VLOOKUP($P173, INDIRECT($Q$2),T$6,0)),IF($E173="E",0,3))</f>
        <v>91877</v>
      </c>
      <c r="U173" s="186" cm="1">
        <f t="array" aca="1" ref="U173" ca="1">ROUND(IF($Q173="Y",VLOOKUP($P173, INDIRECT($Q$2),U$6,0)*INDIRECT($P$1),VLOOKUP($P173, INDIRECT($Q$2),U$6,0)),IF($E173="E",0,3))</f>
        <v>95557</v>
      </c>
      <c r="V173" s="186" cm="1">
        <f t="array" aca="1" ref="V173" ca="1">ROUND(IF($Q173="Y",VLOOKUP($P173, INDIRECT($Q$2),V$6,0)*INDIRECT($P$1),VLOOKUP($P173, INDIRECT($Q$2),V$6,0)),IF($E173="E",0,3))</f>
        <v>99383</v>
      </c>
      <c r="W173" s="186" cm="1">
        <f t="array" aca="1" ref="W173" ca="1">ROUND(IF($Q173="Y",VLOOKUP($P173, INDIRECT($Q$2),W$6,0)*INDIRECT($P$1),VLOOKUP($P173, INDIRECT($Q$2),W$6,0)),IF($E173="E",0,3))</f>
        <v>103362</v>
      </c>
      <c r="X173" s="186" cm="1">
        <f t="array" aca="1" ref="X173" ca="1">ROUND(IF($Q173="Y",VLOOKUP($P173, INDIRECT($Q$2),X$6,0)*INDIRECT($P$1),VLOOKUP($P173, INDIRECT($Q$2),X$6,0)),IF($E173="E",0,3))</f>
        <v>107501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8"/>
        <v>08487C</v>
      </c>
      <c r="AC173" s="130" t="str">
        <f t="shared" si="111"/>
        <v>Public Health Mental Health Counselor</v>
      </c>
      <c r="AD173" s="284" t="str">
        <f t="shared" si="112"/>
        <v>083</v>
      </c>
      <c r="AE173" s="282">
        <f t="shared" ca="1" si="122"/>
        <v>44.171999999999997</v>
      </c>
      <c r="AF173" s="282">
        <f t="shared" ca="1" si="123"/>
        <v>45.940999999999995</v>
      </c>
      <c r="AG173" s="282">
        <f t="shared" ca="1" si="124"/>
        <v>47.780999999999999</v>
      </c>
      <c r="AH173" s="282">
        <f t="shared" ca="1" si="125"/>
        <v>49.693999999999996</v>
      </c>
      <c r="AI173" s="282">
        <f t="shared" ca="1" si="126"/>
        <v>51.683999999999997</v>
      </c>
      <c r="AJ173" s="282" t="str">
        <f t="shared" ca="1" si="115"/>
        <v/>
      </c>
      <c r="AK173" s="282" t="str">
        <f t="shared" ca="1" si="116"/>
        <v/>
      </c>
    </row>
    <row r="174" spans="1:38" x14ac:dyDescent="0.3">
      <c r="A174" s="75" t="s">
        <v>665</v>
      </c>
      <c r="B174" s="75">
        <v>10</v>
      </c>
      <c r="C174" s="70" t="s">
        <v>44</v>
      </c>
      <c r="D174" s="75">
        <v>478</v>
      </c>
      <c r="E174" s="75" t="s">
        <v>17</v>
      </c>
      <c r="F174" s="73" t="s">
        <v>664</v>
      </c>
      <c r="G174" s="74">
        <f t="shared" ca="1" si="117"/>
        <v>80005</v>
      </c>
      <c r="H174" s="74">
        <f t="shared" ca="1" si="118"/>
        <v>84136</v>
      </c>
      <c r="I174" s="74">
        <f t="shared" ca="1" si="119"/>
        <v>88425</v>
      </c>
      <c r="J174" s="74">
        <f t="shared" ca="1" si="120"/>
        <v>94410</v>
      </c>
      <c r="K174" s="74">
        <f t="shared" ca="1" si="121"/>
        <v>97054</v>
      </c>
      <c r="L174" s="74">
        <f t="shared" ca="1" si="113"/>
        <v>99771</v>
      </c>
      <c r="M174" s="74">
        <f t="shared" ca="1" si="114"/>
        <v>102617</v>
      </c>
      <c r="N174" s="60"/>
      <c r="O174" s="73"/>
      <c r="P174" s="364" t="str">
        <f t="shared" si="127"/>
        <v>52990C</v>
      </c>
      <c r="Q174" s="365" t="s">
        <v>600</v>
      </c>
      <c r="R174" s="366" t="str">
        <f t="shared" si="110"/>
        <v>Public Health Supervisor - Emergency Response</v>
      </c>
      <c r="S174" s="367" t="str">
        <f t="shared" si="129"/>
        <v>34D</v>
      </c>
      <c r="T174" s="186" cm="1">
        <f t="array" aca="1" ref="T174" ca="1">ROUND(IF($Q174="Y",VLOOKUP($P174, INDIRECT($Q$2),T$6,0)*INDIRECT($P$1),VLOOKUP($P174, INDIRECT($Q$2),T$6,0)),IF($E174="E",0,3))</f>
        <v>80005</v>
      </c>
      <c r="U174" s="186" cm="1">
        <f t="array" aca="1" ref="U174" ca="1">ROUND(IF($Q174="Y",VLOOKUP($P174, INDIRECT($Q$2),U$6,0)*INDIRECT($P$1),VLOOKUP($P174, INDIRECT($Q$2),U$6,0)),IF($E174="E",0,3))</f>
        <v>84136</v>
      </c>
      <c r="V174" s="186" cm="1">
        <f t="array" aca="1" ref="V174" ca="1">ROUND(IF($Q174="Y",VLOOKUP($P174, INDIRECT($Q$2),V$6,0)*INDIRECT($P$1),VLOOKUP($P174, INDIRECT($Q$2),V$6,0)),IF($E174="E",0,3))</f>
        <v>88425</v>
      </c>
      <c r="W174" s="186" cm="1">
        <f t="array" aca="1" ref="W174" ca="1">ROUND(IF($Q174="Y",VLOOKUP($P174, INDIRECT($Q$2),W$6,0)*INDIRECT($P$1),VLOOKUP($P174, INDIRECT($Q$2),W$6,0)),IF($E174="E",0,3))</f>
        <v>94410</v>
      </c>
      <c r="X174" s="186" cm="1">
        <f t="array" aca="1" ref="X174" ca="1">ROUND(IF($Q174="Y",VLOOKUP($P174, INDIRECT($Q$2),X$6,0)*INDIRECT($P$1),VLOOKUP($P174, INDIRECT($Q$2),X$6,0)),IF($E174="E",0,3))</f>
        <v>97054</v>
      </c>
      <c r="Y174" s="186" cm="1">
        <f t="array" aca="1" ref="Y174" ca="1">ROUND(IF($Q174="Y",VLOOKUP($P174, INDIRECT($Q$2),Y$6,0)*INDIRECT($P$1),VLOOKUP($P174, INDIRECT($Q$2),Y$6,0)),IF($E174="E",0,3))</f>
        <v>99771</v>
      </c>
      <c r="Z174" s="186" cm="1">
        <f t="array" aca="1" ref="Z174" ca="1">ROUND(IF($Q174="Y",VLOOKUP($P174, INDIRECT($Q$2),Z$6,0)*INDIRECT($P$1),VLOOKUP($P174, INDIRECT($Q$2),Z$6,0)),IF($E174="E",0,3))</f>
        <v>102617</v>
      </c>
      <c r="AA174" s="368"/>
      <c r="AB174" s="282" t="str">
        <f t="shared" si="128"/>
        <v>52990C</v>
      </c>
      <c r="AC174" s="130" t="str">
        <f t="shared" si="111"/>
        <v>Public Health Supervisor - Emergency Response</v>
      </c>
      <c r="AD174" s="284" t="str">
        <f t="shared" si="112"/>
        <v>34D</v>
      </c>
      <c r="AE174" s="282">
        <f t="shared" ca="1" si="122"/>
        <v>38.463999999999999</v>
      </c>
      <c r="AF174" s="282">
        <f t="shared" ca="1" si="123"/>
        <v>40.450000000000003</v>
      </c>
      <c r="AG174" s="282">
        <f t="shared" ca="1" si="124"/>
        <v>42.512999999999998</v>
      </c>
      <c r="AH174" s="282">
        <f t="shared" ca="1" si="125"/>
        <v>45.39</v>
      </c>
      <c r="AI174" s="282">
        <f t="shared" ca="1" si="126"/>
        <v>46.660999999999994</v>
      </c>
      <c r="AJ174" s="282">
        <f t="shared" ca="1" si="115"/>
        <v>47.966999999999999</v>
      </c>
      <c r="AK174" s="282">
        <f t="shared" ca="1" si="116"/>
        <v>49.335999999999999</v>
      </c>
    </row>
    <row r="175" spans="1:38" x14ac:dyDescent="0.3">
      <c r="A175" s="75" t="s">
        <v>549</v>
      </c>
      <c r="B175" s="69">
        <v>8</v>
      </c>
      <c r="C175" s="70" t="s">
        <v>686</v>
      </c>
      <c r="D175" s="75">
        <v>403</v>
      </c>
      <c r="E175" s="75" t="s">
        <v>17</v>
      </c>
      <c r="F175" s="73" t="s">
        <v>550</v>
      </c>
      <c r="G175" s="74">
        <f t="shared" ca="1" si="117"/>
        <v>68832</v>
      </c>
      <c r="H175" s="74">
        <f t="shared" ca="1" si="118"/>
        <v>72550</v>
      </c>
      <c r="I175" s="74">
        <f t="shared" ca="1" si="119"/>
        <v>77056</v>
      </c>
      <c r="J175" s="74">
        <f t="shared" ca="1" si="120"/>
        <v>81562</v>
      </c>
      <c r="K175" s="74">
        <f t="shared" ca="1" si="121"/>
        <v>83846</v>
      </c>
      <c r="L175" s="74">
        <f t="shared" ca="1" si="113"/>
        <v>86194</v>
      </c>
      <c r="M175" s="74">
        <f t="shared" ca="1" si="114"/>
        <v>88651</v>
      </c>
      <c r="N175" s="60"/>
      <c r="O175" s="73"/>
      <c r="P175" s="364" t="str">
        <f t="shared" si="127"/>
        <v>52977C</v>
      </c>
      <c r="Q175" s="365" t="s">
        <v>600</v>
      </c>
      <c r="R175" s="366" t="str">
        <f t="shared" si="110"/>
        <v>Public Service Area Supervisor</v>
      </c>
      <c r="S175" s="367" t="str">
        <f t="shared" si="129"/>
        <v>111</v>
      </c>
      <c r="T175" s="186" cm="1">
        <f t="array" aca="1" ref="T175" ca="1">ROUND(IF($Q175="Y",VLOOKUP($P175, INDIRECT($Q$2),T$6,0)*INDIRECT($P$1),VLOOKUP($P175, INDIRECT($Q$2),T$6,0)),IF($E175="E",0,3))</f>
        <v>68832</v>
      </c>
      <c r="U175" s="186" cm="1">
        <f t="array" aca="1" ref="U175" ca="1">ROUND(IF($Q175="Y",VLOOKUP($P175, INDIRECT($Q$2),U$6,0)*INDIRECT($P$1),VLOOKUP($P175, INDIRECT($Q$2),U$6,0)),IF($E175="E",0,3))</f>
        <v>72550</v>
      </c>
      <c r="V175" s="186" cm="1">
        <f t="array" aca="1" ref="V175" ca="1">ROUND(IF($Q175="Y",VLOOKUP($P175, INDIRECT($Q$2),V$6,0)*INDIRECT($P$1),VLOOKUP($P175, INDIRECT($Q$2),V$6,0)),IF($E175="E",0,3))</f>
        <v>77056</v>
      </c>
      <c r="W175" s="186" cm="1">
        <f t="array" aca="1" ref="W175" ca="1">ROUND(IF($Q175="Y",VLOOKUP($P175, INDIRECT($Q$2),W$6,0)*INDIRECT($P$1),VLOOKUP($P175, INDIRECT($Q$2),W$6,0)),IF($E175="E",0,3))</f>
        <v>81562</v>
      </c>
      <c r="X175" s="186" cm="1">
        <f t="array" aca="1" ref="X175" ca="1">ROUND(IF($Q175="Y",VLOOKUP($P175, INDIRECT($Q$2),X$6,0)*INDIRECT($P$1),VLOOKUP($P175, INDIRECT($Q$2),X$6,0)),IF($E175="E",0,3))</f>
        <v>83846</v>
      </c>
      <c r="Y175" s="186" cm="1">
        <f t="array" aca="1" ref="Y175" ca="1">ROUND(IF($Q175="Y",VLOOKUP($P175, INDIRECT($Q$2),Y$6,0)*INDIRECT($P$1),VLOOKUP($P175, INDIRECT($Q$2),Y$6,0)),IF($E175="E",0,3))</f>
        <v>86194</v>
      </c>
      <c r="Z175" s="186" cm="1">
        <f t="array" aca="1" ref="Z175" ca="1">ROUND(IF($Q175="Y",VLOOKUP($P175, INDIRECT($Q$2),Z$6,0)*INDIRECT($P$1),VLOOKUP($P175, INDIRECT($Q$2),Z$6,0)),IF($E175="E",0,3))</f>
        <v>88651</v>
      </c>
      <c r="AA175" s="368"/>
      <c r="AB175" s="282" t="str">
        <f t="shared" si="128"/>
        <v>52977C</v>
      </c>
      <c r="AC175" s="130" t="str">
        <f t="shared" si="111"/>
        <v>Public Service Area Supervisor</v>
      </c>
      <c r="AD175" s="284" t="str">
        <f t="shared" si="112"/>
        <v>111</v>
      </c>
      <c r="AE175" s="282">
        <f t="shared" ca="1" si="122"/>
        <v>33.092999999999996</v>
      </c>
      <c r="AF175" s="282">
        <f t="shared" ca="1" si="123"/>
        <v>34.879999999999995</v>
      </c>
      <c r="AG175" s="282">
        <f t="shared" ca="1" si="124"/>
        <v>37.046999999999997</v>
      </c>
      <c r="AH175" s="282">
        <f t="shared" ca="1" si="125"/>
        <v>39.213000000000001</v>
      </c>
      <c r="AI175" s="282">
        <f t="shared" ca="1" si="126"/>
        <v>40.311</v>
      </c>
      <c r="AJ175" s="282">
        <f t="shared" ca="1" si="115"/>
        <v>41.44</v>
      </c>
      <c r="AK175" s="282">
        <f t="shared" ca="1" si="116"/>
        <v>42.620999999999995</v>
      </c>
    </row>
    <row r="176" spans="1:38" s="73" customFormat="1" x14ac:dyDescent="0.3">
      <c r="A176" s="75" t="s">
        <v>184</v>
      </c>
      <c r="B176" s="75">
        <v>10</v>
      </c>
      <c r="C176" s="70" t="s">
        <v>38</v>
      </c>
      <c r="D176" s="75">
        <v>458</v>
      </c>
      <c r="E176" s="75" t="s">
        <v>17</v>
      </c>
      <c r="F176" s="73" t="s">
        <v>420</v>
      </c>
      <c r="G176" s="74">
        <f t="shared" ca="1" si="117"/>
        <v>75757</v>
      </c>
      <c r="H176" s="74">
        <f t="shared" ca="1" si="118"/>
        <v>79565</v>
      </c>
      <c r="I176" s="74">
        <f t="shared" ca="1" si="119"/>
        <v>83864</v>
      </c>
      <c r="J176" s="74">
        <f t="shared" ca="1" si="120"/>
        <v>90869</v>
      </c>
      <c r="K176" s="74">
        <f t="shared" ca="1" si="121"/>
        <v>93415</v>
      </c>
      <c r="L176" s="74">
        <f t="shared" ca="1" si="113"/>
        <v>98308</v>
      </c>
      <c r="M176" s="74">
        <f t="shared" ca="1" si="114"/>
        <v>103945</v>
      </c>
      <c r="N176" s="72"/>
      <c r="O176" s="71"/>
      <c r="P176" s="187" t="str">
        <f t="shared" si="127"/>
        <v>08563C</v>
      </c>
      <c r="Q176" s="191" t="s">
        <v>600</v>
      </c>
      <c r="R176" s="188" t="str">
        <f t="shared" si="110"/>
        <v>Public Works Interagency Coordinator</v>
      </c>
      <c r="S176" s="189" t="str">
        <f t="shared" si="129"/>
        <v>65</v>
      </c>
      <c r="T176" s="186" cm="1">
        <f t="array" aca="1" ref="T176" ca="1">ROUND(IF($Q176="Y",VLOOKUP($P176, INDIRECT($Q$2),T$6,0)*INDIRECT($P$1),VLOOKUP($P176, INDIRECT($Q$2),T$6,0)),IF($E176="E",0,3))</f>
        <v>75757</v>
      </c>
      <c r="U176" s="186" cm="1">
        <f t="array" aca="1" ref="U176" ca="1">ROUND(IF($Q176="Y",VLOOKUP($P176, INDIRECT($Q$2),U$6,0)*INDIRECT($P$1),VLOOKUP($P176, INDIRECT($Q$2),U$6,0)),IF($E176="E",0,3))</f>
        <v>79565</v>
      </c>
      <c r="V176" s="186" cm="1">
        <f t="array" aca="1" ref="V176" ca="1">ROUND(IF($Q176="Y",VLOOKUP($P176, INDIRECT($Q$2),V$6,0)*INDIRECT($P$1),VLOOKUP($P176, INDIRECT($Q$2),V$6,0)),IF($E176="E",0,3))</f>
        <v>83864</v>
      </c>
      <c r="W176" s="186" cm="1">
        <f t="array" aca="1" ref="W176" ca="1">ROUND(IF($Q176="Y",VLOOKUP($P176, INDIRECT($Q$2),W$6,0)*INDIRECT($P$1),VLOOKUP($P176, INDIRECT($Q$2),W$6,0)),IF($E176="E",0,3))</f>
        <v>90869</v>
      </c>
      <c r="X176" s="186" cm="1">
        <f t="array" aca="1" ref="X176" ca="1">ROUND(IF($Q176="Y",VLOOKUP($P176, INDIRECT($Q$2),X$6,0)*INDIRECT($P$1),VLOOKUP($P176, INDIRECT($Q$2),X$6,0)),IF($E176="E",0,3))</f>
        <v>93415</v>
      </c>
      <c r="Y176" s="186" cm="1">
        <f t="array" aca="1" ref="Y176" ca="1">ROUND(IF($Q176="Y",VLOOKUP($P176, INDIRECT($Q$2),Y$6,0)*INDIRECT($P$1),VLOOKUP($P176, INDIRECT($Q$2),Y$6,0)),IF($E176="E",0,3))</f>
        <v>98308</v>
      </c>
      <c r="Z176" s="186" cm="1">
        <f t="array" aca="1" ref="Z176" ca="1">ROUND(IF($Q176="Y",VLOOKUP($P176, INDIRECT($Q$2),Z$6,0)*INDIRECT($P$1),VLOOKUP($P176, INDIRECT($Q$2),Z$6,0)),IF($E176="E",0,3))</f>
        <v>103945</v>
      </c>
      <c r="AA176" s="186"/>
      <c r="AB176" s="282" t="str">
        <f t="shared" si="128"/>
        <v>08563C</v>
      </c>
      <c r="AC176" s="130" t="str">
        <f t="shared" si="111"/>
        <v>Public Works Interagency Coordinator</v>
      </c>
      <c r="AD176" s="284" t="str">
        <f t="shared" si="112"/>
        <v>65</v>
      </c>
      <c r="AE176" s="282">
        <f t="shared" ca="1" si="122"/>
        <v>36.421999999999997</v>
      </c>
      <c r="AF176" s="282">
        <f t="shared" ca="1" si="123"/>
        <v>38.253</v>
      </c>
      <c r="AG176" s="282">
        <f t="shared" ca="1" si="124"/>
        <v>40.32</v>
      </c>
      <c r="AH176" s="282">
        <f t="shared" ca="1" si="125"/>
        <v>43.687999999999995</v>
      </c>
      <c r="AI176" s="282">
        <f t="shared" ca="1" si="126"/>
        <v>44.911999999999999</v>
      </c>
      <c r="AJ176" s="282">
        <f t="shared" ca="1" si="115"/>
        <v>47.263999999999996</v>
      </c>
      <c r="AK176" s="282">
        <f t="shared" ca="1" si="116"/>
        <v>49.973999999999997</v>
      </c>
      <c r="AL176" s="129"/>
    </row>
    <row r="177" spans="1:37" x14ac:dyDescent="0.3">
      <c r="A177" s="75" t="s">
        <v>186</v>
      </c>
      <c r="B177" s="75">
        <v>7</v>
      </c>
      <c r="C177" s="70" t="s">
        <v>572</v>
      </c>
      <c r="D177" s="75">
        <v>355</v>
      </c>
      <c r="E177" s="75" t="s">
        <v>17</v>
      </c>
      <c r="F177" s="73" t="s">
        <v>421</v>
      </c>
      <c r="G177" s="74">
        <f t="shared" ca="1" si="117"/>
        <v>81866</v>
      </c>
      <c r="H177" s="74">
        <f t="shared" ca="1" si="118"/>
        <v>85144</v>
      </c>
      <c r="I177" s="74">
        <f t="shared" ca="1" si="119"/>
        <v>88552</v>
      </c>
      <c r="J177" s="74">
        <f t="shared" ca="1" si="120"/>
        <v>92099</v>
      </c>
      <c r="K177" s="74">
        <f t="shared" ca="1" si="121"/>
        <v>95786</v>
      </c>
      <c r="L177" s="74">
        <f t="shared" ca="1" si="113"/>
        <v>0</v>
      </c>
      <c r="M177" s="74">
        <f t="shared" ca="1" si="114"/>
        <v>0</v>
      </c>
      <c r="N177" s="72"/>
      <c r="P177" s="187" t="str">
        <f t="shared" si="127"/>
        <v>08835C</v>
      </c>
      <c r="Q177" s="191" t="s">
        <v>600</v>
      </c>
      <c r="R177" s="188" t="str">
        <f t="shared" si="110"/>
        <v xml:space="preserve">Recycling Coordinator </v>
      </c>
      <c r="S177" s="189" t="str">
        <f t="shared" si="129"/>
        <v>086</v>
      </c>
      <c r="T177" s="186" cm="1">
        <f t="array" aca="1" ref="T177" ca="1">ROUND(IF($Q177="Y",VLOOKUP($P177, INDIRECT($Q$2),T$6,0)*INDIRECT($P$1),VLOOKUP($P177, INDIRECT($Q$2),T$6,0)),IF($E177="E",0,3))</f>
        <v>81866</v>
      </c>
      <c r="U177" s="186" cm="1">
        <f t="array" aca="1" ref="U177" ca="1">ROUND(IF($Q177="Y",VLOOKUP($P177, INDIRECT($Q$2),U$6,0)*INDIRECT($P$1),VLOOKUP($P177, INDIRECT($Q$2),U$6,0)),IF($E177="E",0,3))</f>
        <v>85144</v>
      </c>
      <c r="V177" s="186" cm="1">
        <f t="array" aca="1" ref="V177" ca="1">ROUND(IF($Q177="Y",VLOOKUP($P177, INDIRECT($Q$2),V$6,0)*INDIRECT($P$1),VLOOKUP($P177, INDIRECT($Q$2),V$6,0)),IF($E177="E",0,3))</f>
        <v>88552</v>
      </c>
      <c r="W177" s="186" cm="1">
        <f t="array" aca="1" ref="W177" ca="1">ROUND(IF($Q177="Y",VLOOKUP($P177, INDIRECT($Q$2),W$6,0)*INDIRECT($P$1),VLOOKUP($P177, INDIRECT($Q$2),W$6,0)),IF($E177="E",0,3))</f>
        <v>92099</v>
      </c>
      <c r="X177" s="186" cm="1">
        <f t="array" aca="1" ref="X177" ca="1">ROUND(IF($Q177="Y",VLOOKUP($P177, INDIRECT($Q$2),X$6,0)*INDIRECT($P$1),VLOOKUP($P177, INDIRECT($Q$2),X$6,0)),IF($E177="E",0,3))</f>
        <v>95786</v>
      </c>
      <c r="Y177" s="186" cm="1">
        <f t="array" aca="1" ref="Y177" ca="1">ROUND(IF($Q177="Y",VLOOKUP($P177, INDIRECT($Q$2),Y$6,0)*INDIRECT($P$1),VLOOKUP($P177, INDIRECT($Q$2),Y$6,0)),IF($E177="E",0,3))</f>
        <v>0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28"/>
        <v>08835C</v>
      </c>
      <c r="AC177" s="130" t="str">
        <f t="shared" si="111"/>
        <v xml:space="preserve">Recycling Coordinator </v>
      </c>
      <c r="AD177" s="284" t="str">
        <f t="shared" si="112"/>
        <v>086</v>
      </c>
      <c r="AE177" s="282">
        <f t="shared" ca="1" si="122"/>
        <v>39.358999999999995</v>
      </c>
      <c r="AF177" s="282">
        <f t="shared" ca="1" si="123"/>
        <v>40.934999999999995</v>
      </c>
      <c r="AG177" s="282">
        <f t="shared" ca="1" si="124"/>
        <v>42.573999999999998</v>
      </c>
      <c r="AH177" s="282">
        <f t="shared" ca="1" si="125"/>
        <v>44.278999999999996</v>
      </c>
      <c r="AI177" s="282">
        <f t="shared" ca="1" si="126"/>
        <v>46.050999999999995</v>
      </c>
      <c r="AJ177" s="282" t="str">
        <f t="shared" ca="1" si="115"/>
        <v/>
      </c>
      <c r="AK177" s="282" t="str">
        <f t="shared" ca="1" si="116"/>
        <v/>
      </c>
    </row>
    <row r="178" spans="1:37" x14ac:dyDescent="0.3">
      <c r="A178" s="75" t="s">
        <v>187</v>
      </c>
      <c r="B178" s="75">
        <v>10</v>
      </c>
      <c r="C178" s="70" t="s">
        <v>571</v>
      </c>
      <c r="D178" s="75">
        <v>458</v>
      </c>
      <c r="E178" s="75" t="s">
        <v>17</v>
      </c>
      <c r="F178" s="73" t="s">
        <v>422</v>
      </c>
      <c r="G178" s="74">
        <f t="shared" ca="1" si="117"/>
        <v>88838</v>
      </c>
      <c r="H178" s="74">
        <f t="shared" ca="1" si="118"/>
        <v>92396</v>
      </c>
      <c r="I178" s="74">
        <f t="shared" ca="1" si="119"/>
        <v>96097</v>
      </c>
      <c r="J178" s="74">
        <f t="shared" ca="1" si="120"/>
        <v>99942</v>
      </c>
      <c r="K178" s="74">
        <f t="shared" ca="1" si="121"/>
        <v>103945</v>
      </c>
      <c r="L178" s="74">
        <f t="shared" ca="1" si="113"/>
        <v>0</v>
      </c>
      <c r="M178" s="74">
        <f t="shared" ca="1" si="114"/>
        <v>0</v>
      </c>
      <c r="N178" s="72"/>
      <c r="P178" s="187" t="str">
        <f t="shared" si="127"/>
        <v>08856C</v>
      </c>
      <c r="Q178" s="191" t="s">
        <v>600</v>
      </c>
      <c r="R178" s="188" t="str">
        <f t="shared" si="110"/>
        <v>Regulatory Services Interagency Coordinator</v>
      </c>
      <c r="S178" s="189" t="str">
        <f t="shared" si="129"/>
        <v>065</v>
      </c>
      <c r="T178" s="186" cm="1">
        <f t="array" aca="1" ref="T178" ca="1">ROUND(IF($Q178="Y",VLOOKUP($P178, INDIRECT($Q$2),T$6,0)*INDIRECT($P$1),VLOOKUP($P178, INDIRECT($Q$2),T$6,0)),IF($E178="E",0,3))</f>
        <v>88838</v>
      </c>
      <c r="U178" s="186" cm="1">
        <f t="array" aca="1" ref="U178" ca="1">ROUND(IF($Q178="Y",VLOOKUP($P178, INDIRECT($Q$2),U$6,0)*INDIRECT($P$1),VLOOKUP($P178, INDIRECT($Q$2),U$6,0)),IF($E178="E",0,3))</f>
        <v>92396</v>
      </c>
      <c r="V178" s="186" cm="1">
        <f t="array" aca="1" ref="V178" ca="1">ROUND(IF($Q178="Y",VLOOKUP($P178, INDIRECT($Q$2),V$6,0)*INDIRECT($P$1),VLOOKUP($P178, INDIRECT($Q$2),V$6,0)),IF($E178="E",0,3))</f>
        <v>96097</v>
      </c>
      <c r="W178" s="186" cm="1">
        <f t="array" aca="1" ref="W178" ca="1">ROUND(IF($Q178="Y",VLOOKUP($P178, INDIRECT($Q$2),W$6,0)*INDIRECT($P$1),VLOOKUP($P178, INDIRECT($Q$2),W$6,0)),IF($E178="E",0,3))</f>
        <v>99942</v>
      </c>
      <c r="X178" s="186" cm="1">
        <f t="array" aca="1" ref="X178" ca="1">ROUND(IF($Q178="Y",VLOOKUP($P178, INDIRECT($Q$2),X$6,0)*INDIRECT($P$1),VLOOKUP($P178, INDIRECT($Q$2),X$6,0)),IF($E178="E",0,3))</f>
        <v>103945</v>
      </c>
      <c r="Y178" s="186" cm="1">
        <f t="array" aca="1" ref="Y178" ca="1">ROUND(IF($Q178="Y",VLOOKUP($P178, INDIRECT($Q$2),Y$6,0)*INDIRECT($P$1),VLOOKUP($P178, INDIRECT($Q$2),Y$6,0)),IF($E178="E",0,3))</f>
        <v>0</v>
      </c>
      <c r="Z178" s="186" cm="1">
        <f t="array" aca="1" ref="Z178" ca="1">ROUND(IF($Q178="Y",VLOOKUP($P178, INDIRECT($Q$2),Z$6,0)*INDIRECT($P$1),VLOOKUP($P178, INDIRECT($Q$2),Z$6,0)),IF($E178="E",0,3))</f>
        <v>0</v>
      </c>
      <c r="AA178" s="186"/>
      <c r="AB178" s="282" t="str">
        <f t="shared" si="128"/>
        <v>08856C</v>
      </c>
      <c r="AC178" s="130" t="str">
        <f t="shared" si="111"/>
        <v>Regulatory Services Interagency Coordinator</v>
      </c>
      <c r="AD178" s="284" t="str">
        <f t="shared" si="112"/>
        <v>065</v>
      </c>
      <c r="AE178" s="282">
        <f t="shared" ca="1" si="122"/>
        <v>42.710999999999999</v>
      </c>
      <c r="AF178" s="282">
        <f t="shared" ca="1" si="123"/>
        <v>44.421999999999997</v>
      </c>
      <c r="AG178" s="282">
        <f t="shared" ca="1" si="124"/>
        <v>46.201000000000001</v>
      </c>
      <c r="AH178" s="282">
        <f t="shared" ca="1" si="125"/>
        <v>48.05</v>
      </c>
      <c r="AI178" s="282">
        <f t="shared" ca="1" si="126"/>
        <v>49.973999999999997</v>
      </c>
      <c r="AJ178" s="282" t="str">
        <f t="shared" ca="1" si="115"/>
        <v/>
      </c>
      <c r="AK178" s="282" t="str">
        <f t="shared" ca="1" si="116"/>
        <v/>
      </c>
    </row>
    <row r="179" spans="1:37" x14ac:dyDescent="0.3">
      <c r="A179" s="75" t="s">
        <v>189</v>
      </c>
      <c r="B179" s="75">
        <v>11</v>
      </c>
      <c r="C179" s="70" t="s">
        <v>188</v>
      </c>
      <c r="D179" s="75">
        <v>525</v>
      </c>
      <c r="E179" s="75" t="s">
        <v>17</v>
      </c>
      <c r="F179" s="73" t="s">
        <v>423</v>
      </c>
      <c r="G179" s="74">
        <f t="shared" ca="1" si="117"/>
        <v>89788</v>
      </c>
      <c r="H179" s="74">
        <f t="shared" ca="1" si="118"/>
        <v>94264</v>
      </c>
      <c r="I179" s="74">
        <f t="shared" ca="1" si="119"/>
        <v>99007</v>
      </c>
      <c r="J179" s="74">
        <f t="shared" ca="1" si="120"/>
        <v>105494</v>
      </c>
      <c r="K179" s="74">
        <f t="shared" ca="1" si="121"/>
        <v>108449</v>
      </c>
      <c r="L179" s="74">
        <f t="shared" ca="1" si="113"/>
        <v>111484</v>
      </c>
      <c r="M179" s="74">
        <f t="shared" ca="1" si="114"/>
        <v>114661</v>
      </c>
      <c r="N179" s="72"/>
      <c r="P179" s="187" t="str">
        <f t="shared" si="127"/>
        <v>08885C</v>
      </c>
      <c r="Q179" s="191" t="s">
        <v>600</v>
      </c>
      <c r="R179" s="188" t="str">
        <f t="shared" si="110"/>
        <v>Risk Manager</v>
      </c>
      <c r="S179" s="189" t="str">
        <f t="shared" si="129"/>
        <v>41B</v>
      </c>
      <c r="T179" s="186" cm="1">
        <f t="array" aca="1" ref="T179" ca="1">ROUND(IF($Q179="Y",VLOOKUP($P179, INDIRECT($Q$2),T$6,0)*INDIRECT($P$1),VLOOKUP($P179, INDIRECT($Q$2),T$6,0)),IF($E179="E",0,3))</f>
        <v>89788</v>
      </c>
      <c r="U179" s="186" cm="1">
        <f t="array" aca="1" ref="U179" ca="1">ROUND(IF($Q179="Y",VLOOKUP($P179, INDIRECT($Q$2),U$6,0)*INDIRECT($P$1),VLOOKUP($P179, INDIRECT($Q$2),U$6,0)),IF($E179="E",0,3))</f>
        <v>94264</v>
      </c>
      <c r="V179" s="186" cm="1">
        <f t="array" aca="1" ref="V179" ca="1">ROUND(IF($Q179="Y",VLOOKUP($P179, INDIRECT($Q$2),V$6,0)*INDIRECT($P$1),VLOOKUP($P179, INDIRECT($Q$2),V$6,0)),IF($E179="E",0,3))</f>
        <v>99007</v>
      </c>
      <c r="W179" s="186" cm="1">
        <f t="array" aca="1" ref="W179" ca="1">ROUND(IF($Q179="Y",VLOOKUP($P179, INDIRECT($Q$2),W$6,0)*INDIRECT($P$1),VLOOKUP($P179, INDIRECT($Q$2),W$6,0)),IF($E179="E",0,3))</f>
        <v>105494</v>
      </c>
      <c r="X179" s="186" cm="1">
        <f t="array" aca="1" ref="X179" ca="1">ROUND(IF($Q179="Y",VLOOKUP($P179, INDIRECT($Q$2),X$6,0)*INDIRECT($P$1),VLOOKUP($P179, INDIRECT($Q$2),X$6,0)),IF($E179="E",0,3))</f>
        <v>108449</v>
      </c>
      <c r="Y179" s="186" cm="1">
        <f t="array" aca="1" ref="Y179" ca="1">ROUND(IF($Q179="Y",VLOOKUP($P179, INDIRECT($Q$2),Y$6,0)*INDIRECT($P$1),VLOOKUP($P179, INDIRECT($Q$2),Y$6,0)),IF($E179="E",0,3))</f>
        <v>111484</v>
      </c>
      <c r="Z179" s="186" cm="1">
        <f t="array" aca="1" ref="Z179" ca="1">ROUND(IF($Q179="Y",VLOOKUP($P179, INDIRECT($Q$2),Z$6,0)*INDIRECT($P$1),VLOOKUP($P179, INDIRECT($Q$2),Z$6,0)),IF($E179="E",0,3))</f>
        <v>114661</v>
      </c>
      <c r="AA179" s="186"/>
      <c r="AB179" s="282" t="str">
        <f t="shared" si="128"/>
        <v>08885C</v>
      </c>
      <c r="AC179" s="130" t="str">
        <f t="shared" si="111"/>
        <v>Risk Manager</v>
      </c>
      <c r="AD179" s="284" t="str">
        <f t="shared" si="112"/>
        <v>41B</v>
      </c>
      <c r="AE179" s="282">
        <f t="shared" ca="1" si="122"/>
        <v>43.167999999999999</v>
      </c>
      <c r="AF179" s="282">
        <f t="shared" ca="1" si="123"/>
        <v>45.32</v>
      </c>
      <c r="AG179" s="282">
        <f t="shared" ca="1" si="124"/>
        <v>47.599999999999994</v>
      </c>
      <c r="AH179" s="282">
        <f t="shared" ca="1" si="125"/>
        <v>50.719000000000001</v>
      </c>
      <c r="AI179" s="282">
        <f t="shared" ca="1" si="126"/>
        <v>52.138999999999996</v>
      </c>
      <c r="AJ179" s="282">
        <f t="shared" ca="1" si="115"/>
        <v>53.598999999999997</v>
      </c>
      <c r="AK179" s="282">
        <f t="shared" ca="1" si="116"/>
        <v>55.125999999999998</v>
      </c>
    </row>
    <row r="180" spans="1:37" x14ac:dyDescent="0.3">
      <c r="A180" s="75" t="s">
        <v>191</v>
      </c>
      <c r="B180" s="75">
        <v>6</v>
      </c>
      <c r="C180" s="70" t="s">
        <v>190</v>
      </c>
      <c r="D180" s="75">
        <v>283</v>
      </c>
      <c r="E180" s="75" t="s">
        <v>21</v>
      </c>
      <c r="F180" s="73" t="s">
        <v>424</v>
      </c>
      <c r="G180" s="74">
        <f t="shared" ca="1" si="117"/>
        <v>24.129000000000001</v>
      </c>
      <c r="H180" s="74">
        <f t="shared" ca="1" si="118"/>
        <v>25.777999999999999</v>
      </c>
      <c r="I180" s="74">
        <f t="shared" ca="1" si="119"/>
        <v>26.498999999999999</v>
      </c>
      <c r="J180" s="74">
        <f t="shared" ca="1" si="120"/>
        <v>27.254999999999999</v>
      </c>
      <c r="K180" s="74">
        <f t="shared" ca="1" si="121"/>
        <v>0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09035C</v>
      </c>
      <c r="Q180" s="191" t="s">
        <v>600</v>
      </c>
      <c r="R180" s="188" t="str">
        <f t="shared" ref="R180:R213" si="130">F180</f>
        <v xml:space="preserve">School Patrol Agent </v>
      </c>
      <c r="S180" s="189" t="str">
        <f t="shared" si="129"/>
        <v>09</v>
      </c>
      <c r="T180" s="186" cm="1">
        <f t="array" aca="1" ref="T180" ca="1">ROUND(IF($Q180="Y",VLOOKUP($P180, INDIRECT($Q$2),T$6,0)*INDIRECT($P$1),VLOOKUP($P180, INDIRECT($Q$2),T$6,0)),IF($E180="E",0,3))</f>
        <v>24.129000000000001</v>
      </c>
      <c r="U180" s="186" cm="1">
        <f t="array" aca="1" ref="U180" ca="1">ROUND(IF($Q180="Y",VLOOKUP($P180, INDIRECT($Q$2),U$6,0)*INDIRECT($P$1),VLOOKUP($P180, INDIRECT($Q$2),U$6,0)),IF($E180="E",0,3))</f>
        <v>25.777999999999999</v>
      </c>
      <c r="V180" s="186" cm="1">
        <f t="array" aca="1" ref="V180" ca="1">ROUND(IF($Q180="Y",VLOOKUP($P180, INDIRECT($Q$2),V$6,0)*INDIRECT($P$1),VLOOKUP($P180, INDIRECT($Q$2),V$6,0)),IF($E180="E",0,3))</f>
        <v>26.498999999999999</v>
      </c>
      <c r="W180" s="186" cm="1">
        <f t="array" aca="1" ref="W180" ca="1">ROUND(IF($Q180="Y",VLOOKUP($P180, INDIRECT($Q$2),W$6,0)*INDIRECT($P$1),VLOOKUP($P180, INDIRECT($Q$2),W$6,0)),IF($E180="E",0,3))</f>
        <v>27.254999999999999</v>
      </c>
      <c r="X180" s="186" cm="1">
        <f t="array" aca="1" ref="X180" ca="1">ROUND(IF($Q180="Y",VLOOKUP($P180, INDIRECT($Q$2),X$6,0)*INDIRECT($P$1),VLOOKUP($P180, INDIRECT($Q$2),X$6,0)),IF($E180="E",0,3))</f>
        <v>0</v>
      </c>
      <c r="Y180" s="186" cm="1">
        <f t="array" aca="1" ref="Y180" ca="1">ROUND(IF($Q180="Y",VLOOKUP($P180, INDIRECT($Q$2),Y$6,0)*INDIRECT($P$1),VLOOKUP($P180, INDIRECT($Q$2),Y$6,0)),IF($E180="E",0,3))</f>
        <v>0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28"/>
        <v>09035C</v>
      </c>
      <c r="AC180" s="130" t="str">
        <f t="shared" ref="AC180:AC213" si="131">F180</f>
        <v xml:space="preserve">School Patrol Agent </v>
      </c>
      <c r="AD180" s="284" t="str">
        <f t="shared" ref="AD180:AD213" si="132">C180</f>
        <v>09</v>
      </c>
      <c r="AE180" s="282">
        <f t="shared" ca="1" si="122"/>
        <v>24.129000000000001</v>
      </c>
      <c r="AF180" s="282">
        <f t="shared" ca="1" si="123"/>
        <v>25.777999999999999</v>
      </c>
      <c r="AG180" s="282">
        <f t="shared" ca="1" si="124"/>
        <v>26.498999999999999</v>
      </c>
      <c r="AH180" s="282">
        <f t="shared" ca="1" si="125"/>
        <v>27.254999999999999</v>
      </c>
      <c r="AI180" s="282" t="str">
        <f t="shared" ca="1" si="126"/>
        <v/>
      </c>
      <c r="AJ180" s="282" t="str">
        <f t="shared" ca="1" si="115"/>
        <v/>
      </c>
      <c r="AK180" s="282" t="str">
        <f t="shared" ca="1" si="116"/>
        <v/>
      </c>
    </row>
    <row r="181" spans="1:37" x14ac:dyDescent="0.3">
      <c r="A181" s="75" t="s">
        <v>193</v>
      </c>
      <c r="B181" s="75">
        <v>5</v>
      </c>
      <c r="C181" s="70" t="s">
        <v>969</v>
      </c>
      <c r="D181" s="75">
        <v>243</v>
      </c>
      <c r="E181" s="75" t="s">
        <v>21</v>
      </c>
      <c r="F181" s="73" t="s">
        <v>968</v>
      </c>
      <c r="G181" s="74">
        <f t="shared" si="117"/>
        <v>21.327999999999999</v>
      </c>
      <c r="H181" s="74">
        <f t="shared" si="118"/>
        <v>22.181999999999999</v>
      </c>
      <c r="I181" s="74">
        <f t="shared" si="119"/>
        <v>23.07</v>
      </c>
      <c r="J181" s="74">
        <f t="shared" si="120"/>
        <v>23.994</v>
      </c>
      <c r="K181" s="74">
        <f t="shared" si="121"/>
        <v>24.954999999999998</v>
      </c>
      <c r="L181" s="74">
        <f t="shared" ca="1" si="113"/>
        <v>0</v>
      </c>
      <c r="M181" s="74">
        <f t="shared" ca="1" si="114"/>
        <v>0</v>
      </c>
      <c r="N181" s="72"/>
      <c r="P181" s="187" t="str">
        <f t="shared" si="127"/>
        <v>09073C</v>
      </c>
      <c r="Q181" s="191" t="s">
        <v>600</v>
      </c>
      <c r="R181" s="188" t="str">
        <f t="shared" si="130"/>
        <v xml:space="preserve">Seasonal Elections Support Specialist </v>
      </c>
      <c r="S181" s="189" t="str">
        <f t="shared" si="129"/>
        <v>126</v>
      </c>
      <c r="T181" s="243">
        <v>21.327999999999999</v>
      </c>
      <c r="U181" s="243">
        <v>22.181999999999999</v>
      </c>
      <c r="V181" s="243">
        <v>23.07</v>
      </c>
      <c r="W181" s="243">
        <v>23.994</v>
      </c>
      <c r="X181" s="243">
        <v>24.954999999999998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28"/>
        <v>09073C</v>
      </c>
      <c r="AC181" s="130" t="str">
        <f t="shared" si="131"/>
        <v xml:space="preserve">Seasonal Elections Support Specialist </v>
      </c>
      <c r="AD181" s="284" t="str">
        <f t="shared" si="132"/>
        <v>126</v>
      </c>
      <c r="AE181" s="282">
        <f t="shared" si="122"/>
        <v>21.327999999999999</v>
      </c>
      <c r="AF181" s="282">
        <f t="shared" si="123"/>
        <v>22.181999999999999</v>
      </c>
      <c r="AG181" s="282">
        <f t="shared" si="124"/>
        <v>23.07</v>
      </c>
      <c r="AH181" s="282">
        <f t="shared" si="125"/>
        <v>23.994</v>
      </c>
      <c r="AI181" s="282">
        <f t="shared" si="126"/>
        <v>24.954999999999998</v>
      </c>
      <c r="AJ181" s="282" t="str">
        <f t="shared" ca="1" si="115"/>
        <v/>
      </c>
      <c r="AK181" s="282" t="str">
        <f t="shared" ca="1" si="116"/>
        <v/>
      </c>
    </row>
    <row r="182" spans="1:37" x14ac:dyDescent="0.3">
      <c r="A182" s="75" t="s">
        <v>197</v>
      </c>
      <c r="B182" s="75">
        <v>4</v>
      </c>
      <c r="C182" s="70" t="s">
        <v>196</v>
      </c>
      <c r="D182" s="75">
        <v>213</v>
      </c>
      <c r="E182" s="75" t="s">
        <v>21</v>
      </c>
      <c r="F182" s="73" t="s">
        <v>427</v>
      </c>
      <c r="G182" s="74">
        <f t="shared" ca="1" si="117"/>
        <v>16</v>
      </c>
      <c r="H182" s="74">
        <f t="shared" ca="1" si="118"/>
        <v>17.847999999999999</v>
      </c>
      <c r="I182" s="74">
        <f t="shared" ca="1" si="119"/>
        <v>19.077999999999999</v>
      </c>
      <c r="J182" s="74">
        <f t="shared" ca="1" si="120"/>
        <v>20.922999999999998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09075C</v>
      </c>
      <c r="Q182" s="191" t="s">
        <v>600</v>
      </c>
      <c r="R182" s="188" t="str">
        <f t="shared" si="130"/>
        <v>Seasonal Environmental Health Technician</v>
      </c>
      <c r="S182" s="189" t="str">
        <f t="shared" si="129"/>
        <v>01H</v>
      </c>
      <c r="T182" s="186" cm="1">
        <f t="array" aca="1" ref="T182" ca="1">ROUND(IF($Q182="Y",VLOOKUP($P182, INDIRECT($Q$2),T$6,0)*INDIRECT($P$1),VLOOKUP($P182, INDIRECT($Q$2),T$6,0)),IF($E182="E",0,3))</f>
        <v>16</v>
      </c>
      <c r="U182" s="186" cm="1">
        <f t="array" aca="1" ref="U182" ca="1">ROUND(IF($Q182="Y",VLOOKUP($P182, INDIRECT($Q$2),U$6,0)*INDIRECT($P$1),VLOOKUP($P182, INDIRECT($Q$2),U$6,0)),IF($E182="E",0,3))</f>
        <v>17.847999999999999</v>
      </c>
      <c r="V182" s="186" cm="1">
        <f t="array" aca="1" ref="V182" ca="1">ROUND(IF($Q182="Y",VLOOKUP($P182, INDIRECT($Q$2),V$6,0)*INDIRECT($P$1),VLOOKUP($P182, INDIRECT($Q$2),V$6,0)),IF($E182="E",0,3))</f>
        <v>19.077999999999999</v>
      </c>
      <c r="W182" s="186" cm="1">
        <f t="array" aca="1" ref="W182" ca="1">ROUND(IF($Q182="Y",VLOOKUP($P182, INDIRECT($Q$2),W$6,0)*INDIRECT($P$1),VLOOKUP($P182, INDIRECT($Q$2),W$6,0)),IF($E182="E",0,3))</f>
        <v>20.922999999999998</v>
      </c>
      <c r="X182" s="186" cm="1">
        <f t="array" aca="1" ref="X182" ca="1">ROUND(IF($Q182="Y",VLOOKUP($P182, INDIRECT($Q$2),X$6,0)*INDIRECT($P$1),VLOOKUP($P182, INDIRECT($Q$2),X$6,0)),IF($E182="E",0,3))</f>
        <v>0</v>
      </c>
      <c r="Y182" s="186" cm="1">
        <f t="array" aca="1" ref="Y182" ca="1">ROUND(IF($Q182="Y",VLOOKUP($P182, INDIRECT($Q$2),Y$6,0)*INDIRECT($P$1),VLOOKUP($P182, INDIRECT($Q$2),Y$6,0)),IF($E182="E",0,3))</f>
        <v>0</v>
      </c>
      <c r="Z182" s="186" cm="1">
        <f t="array" aca="1" ref="Z182" ca="1">ROUND(IF($Q182="Y",VLOOKUP($P182, INDIRECT($Q$2),Z$6,0)*INDIRECT($P$1),VLOOKUP($P182, INDIRECT($Q$2),Z$6,0)),IF($E182="E",0,3))</f>
        <v>0</v>
      </c>
      <c r="AA182" s="186"/>
      <c r="AB182" s="282" t="str">
        <f t="shared" si="128"/>
        <v>09075C</v>
      </c>
      <c r="AC182" s="130" t="str">
        <f t="shared" si="131"/>
        <v>Seasonal Environmental Health Technician</v>
      </c>
      <c r="AD182" s="284" t="str">
        <f t="shared" si="132"/>
        <v>01H</v>
      </c>
      <c r="AE182" s="282">
        <f t="shared" ca="1" si="122"/>
        <v>16</v>
      </c>
      <c r="AF182" s="282">
        <f t="shared" ca="1" si="123"/>
        <v>17.847999999999999</v>
      </c>
      <c r="AG182" s="282">
        <f t="shared" ca="1" si="124"/>
        <v>19.077999999999999</v>
      </c>
      <c r="AH182" s="282">
        <f t="shared" ca="1" si="125"/>
        <v>20.922999999999998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7" x14ac:dyDescent="0.3">
      <c r="A183" s="75" t="s">
        <v>198</v>
      </c>
      <c r="B183" s="75">
        <v>4</v>
      </c>
      <c r="C183" s="70" t="s">
        <v>196</v>
      </c>
      <c r="D183" s="75">
        <v>215</v>
      </c>
      <c r="E183" s="75" t="s">
        <v>21</v>
      </c>
      <c r="F183" s="73" t="s">
        <v>199</v>
      </c>
      <c r="G183" s="74">
        <f t="shared" ca="1" si="117"/>
        <v>16</v>
      </c>
      <c r="H183" s="74">
        <f t="shared" ca="1" si="118"/>
        <v>17.847999999999999</v>
      </c>
      <c r="I183" s="74">
        <f t="shared" ca="1" si="119"/>
        <v>19.077999999999999</v>
      </c>
      <c r="J183" s="74">
        <f t="shared" ca="1" si="120"/>
        <v>20.922999999999998</v>
      </c>
      <c r="K183" s="74">
        <f t="shared" ca="1" si="121"/>
        <v>0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C09078</v>
      </c>
      <c r="Q183" s="191" t="s">
        <v>600</v>
      </c>
      <c r="R183" s="188" t="str">
        <f t="shared" si="130"/>
        <v>Seasonal Legislative Aide</v>
      </c>
      <c r="S183" s="189" t="str">
        <f t="shared" si="129"/>
        <v>01H</v>
      </c>
      <c r="T183" s="186" cm="1">
        <f t="array" aca="1" ref="T183" ca="1">ROUND(IF($Q183="Y",VLOOKUP($P183, INDIRECT($Q$2),T$6,0)*INDIRECT($P$1),VLOOKUP($P183, INDIRECT($Q$2),T$6,0)),IF($E183="E",0,3))</f>
        <v>16</v>
      </c>
      <c r="U183" s="186" cm="1">
        <f t="array" aca="1" ref="U183" ca="1">ROUND(IF($Q183="Y",VLOOKUP($P183, INDIRECT($Q$2),U$6,0)*INDIRECT($P$1),VLOOKUP($P183, INDIRECT($Q$2),U$6,0)),IF($E183="E",0,3))</f>
        <v>17.847999999999999</v>
      </c>
      <c r="V183" s="186" cm="1">
        <f t="array" aca="1" ref="V183" ca="1">ROUND(IF($Q183="Y",VLOOKUP($P183, INDIRECT($Q$2),V$6,0)*INDIRECT($P$1),VLOOKUP($P183, INDIRECT($Q$2),V$6,0)),IF($E183="E",0,3))</f>
        <v>19.077999999999999</v>
      </c>
      <c r="W183" s="186" cm="1">
        <f t="array" aca="1" ref="W183" ca="1">ROUND(IF($Q183="Y",VLOOKUP($P183, INDIRECT($Q$2),W$6,0)*INDIRECT($P$1),VLOOKUP($P183, INDIRECT($Q$2),W$6,0)),IF($E183="E",0,3))</f>
        <v>20.922999999999998</v>
      </c>
      <c r="X183" s="186" cm="1">
        <f t="array" aca="1" ref="X183" ca="1">ROUND(IF($Q183="Y",VLOOKUP($P183, INDIRECT($Q$2),X$6,0)*INDIRECT($P$1),VLOOKUP($P183, INDIRECT($Q$2),X$6,0)),IF($E183="E",0,3))</f>
        <v>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28"/>
        <v>C09078</v>
      </c>
      <c r="AC183" s="130" t="str">
        <f t="shared" si="131"/>
        <v>Seasonal Legislative Aide</v>
      </c>
      <c r="AD183" s="284" t="str">
        <f t="shared" si="132"/>
        <v>01H</v>
      </c>
      <c r="AE183" s="282">
        <f t="shared" ca="1" si="122"/>
        <v>16</v>
      </c>
      <c r="AF183" s="282">
        <f t="shared" ca="1" si="123"/>
        <v>17.847999999999999</v>
      </c>
      <c r="AG183" s="282">
        <f t="shared" ca="1" si="124"/>
        <v>19.077999999999999</v>
      </c>
      <c r="AH183" s="282">
        <f t="shared" ca="1" si="125"/>
        <v>20.922999999999998</v>
      </c>
      <c r="AI183" s="282" t="str">
        <f t="shared" ca="1" si="126"/>
        <v/>
      </c>
      <c r="AJ183" s="282" t="str">
        <f t="shared" ca="1" si="115"/>
        <v/>
      </c>
      <c r="AK183" s="282" t="str">
        <f t="shared" ca="1" si="116"/>
        <v/>
      </c>
    </row>
    <row r="184" spans="1:37" x14ac:dyDescent="0.3">
      <c r="A184" s="75" t="s">
        <v>472</v>
      </c>
      <c r="B184" s="75">
        <v>10</v>
      </c>
      <c r="C184" s="70" t="s">
        <v>70</v>
      </c>
      <c r="D184" s="75">
        <v>465</v>
      </c>
      <c r="E184" s="75" t="s">
        <v>17</v>
      </c>
      <c r="F184" s="73" t="s">
        <v>466</v>
      </c>
      <c r="G184" s="74">
        <f t="shared" ca="1" si="117"/>
        <v>81521</v>
      </c>
      <c r="H184" s="74">
        <f t="shared" ca="1" si="118"/>
        <v>85579</v>
      </c>
      <c r="I184" s="74">
        <f t="shared" ca="1" si="119"/>
        <v>89869</v>
      </c>
      <c r="J184" s="74">
        <f t="shared" ca="1" si="120"/>
        <v>95680</v>
      </c>
      <c r="K184" s="74">
        <f t="shared" ca="1" si="121"/>
        <v>98357</v>
      </c>
      <c r="L184" s="74">
        <f t="shared" ca="1" si="113"/>
        <v>101114</v>
      </c>
      <c r="M184" s="74">
        <f t="shared" ca="1" si="114"/>
        <v>103996</v>
      </c>
      <c r="N184" s="72"/>
      <c r="P184" s="187" t="str">
        <f t="shared" si="127"/>
        <v>52936C</v>
      </c>
      <c r="Q184" s="191" t="s">
        <v>600</v>
      </c>
      <c r="R184" s="188" t="str">
        <f t="shared" si="130"/>
        <v>Senior Budget and Evaluation Analyst</v>
      </c>
      <c r="S184" s="189" t="str">
        <f t="shared" si="129"/>
        <v>34M</v>
      </c>
      <c r="T184" s="186" cm="1">
        <f t="array" aca="1" ref="T184" ca="1">ROUND(IF($Q184="Y",VLOOKUP($P184, INDIRECT($Q$2),T$6,0)*INDIRECT($P$1),VLOOKUP($P184, INDIRECT($Q$2),T$6,0)),IF($E184="E",0,3))</f>
        <v>81521</v>
      </c>
      <c r="U184" s="186" cm="1">
        <f t="array" aca="1" ref="U184" ca="1">ROUND(IF($Q184="Y",VLOOKUP($P184, INDIRECT($Q$2),U$6,0)*INDIRECT($P$1),VLOOKUP($P184, INDIRECT($Q$2),U$6,0)),IF($E184="E",0,3))</f>
        <v>85579</v>
      </c>
      <c r="V184" s="186" cm="1">
        <f t="array" aca="1" ref="V184" ca="1">ROUND(IF($Q184="Y",VLOOKUP($P184, INDIRECT($Q$2),V$6,0)*INDIRECT($P$1),VLOOKUP($P184, INDIRECT($Q$2),V$6,0)),IF($E184="E",0,3))</f>
        <v>89869</v>
      </c>
      <c r="W184" s="186" cm="1">
        <f t="array" aca="1" ref="W184" ca="1">ROUND(IF($Q184="Y",VLOOKUP($P184, INDIRECT($Q$2),W$6,0)*INDIRECT($P$1),VLOOKUP($P184, INDIRECT($Q$2),W$6,0)),IF($E184="E",0,3))</f>
        <v>95680</v>
      </c>
      <c r="X184" s="186" cm="1">
        <f t="array" aca="1" ref="X184" ca="1">ROUND(IF($Q184="Y",VLOOKUP($P184, INDIRECT($Q$2),X$6,0)*INDIRECT($P$1),VLOOKUP($P184, INDIRECT($Q$2),X$6,0)),IF($E184="E",0,3))</f>
        <v>98357</v>
      </c>
      <c r="Y184" s="186" cm="1">
        <f t="array" aca="1" ref="Y184" ca="1">ROUND(IF($Q184="Y",VLOOKUP($P184, INDIRECT($Q$2),Y$6,0)*INDIRECT($P$1),VLOOKUP($P184, INDIRECT($Q$2),Y$6,0)),IF($E184="E",0,3))</f>
        <v>101114</v>
      </c>
      <c r="Z184" s="186" cm="1">
        <f t="array" aca="1" ref="Z184" ca="1">ROUND(IF($Q184="Y",VLOOKUP($P184, INDIRECT($Q$2),Z$6,0)*INDIRECT($P$1),VLOOKUP($P184, INDIRECT($Q$2),Z$6,0)),IF($E184="E",0,3))</f>
        <v>103996</v>
      </c>
      <c r="AA184" s="186"/>
      <c r="AB184" s="282" t="str">
        <f t="shared" si="128"/>
        <v>52936C</v>
      </c>
      <c r="AC184" s="130" t="str">
        <f t="shared" si="131"/>
        <v>Senior Budget and Evaluation Analyst</v>
      </c>
      <c r="AD184" s="284" t="str">
        <f t="shared" si="132"/>
        <v>34M</v>
      </c>
      <c r="AE184" s="282">
        <f t="shared" ca="1" si="122"/>
        <v>39.192999999999998</v>
      </c>
      <c r="AF184" s="282">
        <f t="shared" ca="1" si="123"/>
        <v>41.143999999999998</v>
      </c>
      <c r="AG184" s="282">
        <f t="shared" ca="1" si="124"/>
        <v>43.207000000000001</v>
      </c>
      <c r="AH184" s="282">
        <f t="shared" ca="1" si="125"/>
        <v>46</v>
      </c>
      <c r="AI184" s="282">
        <f t="shared" ca="1" si="126"/>
        <v>47.287999999999997</v>
      </c>
      <c r="AJ184" s="282">
        <f t="shared" ca="1" si="115"/>
        <v>48.613</v>
      </c>
      <c r="AK184" s="282">
        <f t="shared" ca="1" si="116"/>
        <v>49.998999999999995</v>
      </c>
    </row>
    <row r="185" spans="1:37" x14ac:dyDescent="0.3">
      <c r="A185" s="75" t="s">
        <v>209</v>
      </c>
      <c r="B185" s="75">
        <v>12</v>
      </c>
      <c r="C185" s="70" t="s">
        <v>112</v>
      </c>
      <c r="D185" s="75">
        <v>555</v>
      </c>
      <c r="E185" s="75" t="s">
        <v>17</v>
      </c>
      <c r="F185" s="73" t="s">
        <v>429</v>
      </c>
      <c r="G185" s="74">
        <f t="shared" ca="1" si="117"/>
        <v>111397</v>
      </c>
      <c r="H185" s="74">
        <f t="shared" ca="1" si="118"/>
        <v>117296</v>
      </c>
      <c r="I185" s="74">
        <f t="shared" ca="1" si="119"/>
        <v>125219</v>
      </c>
      <c r="J185" s="74">
        <f t="shared" ca="1" si="120"/>
        <v>128722</v>
      </c>
      <c r="K185" s="74">
        <f t="shared" ca="1" si="121"/>
        <v>132330</v>
      </c>
      <c r="L185" s="74">
        <f t="shared" ca="1" si="113"/>
        <v>136101</v>
      </c>
      <c r="M185" s="74">
        <f t="shared" ca="1" si="114"/>
        <v>0</v>
      </c>
      <c r="N185" s="72"/>
      <c r="P185" s="187" t="str">
        <f t="shared" si="127"/>
        <v>04348C</v>
      </c>
      <c r="Q185" s="191" t="s">
        <v>600</v>
      </c>
      <c r="R185" s="188" t="str">
        <f t="shared" si="130"/>
        <v>Senior Collaboration Architect</v>
      </c>
      <c r="S185" s="189" t="str">
        <f t="shared" si="129"/>
        <v>53A</v>
      </c>
      <c r="T185" s="186" cm="1">
        <f t="array" aca="1" ref="T185" ca="1">ROUND(IF($Q185="Y",VLOOKUP($P185, INDIRECT($Q$2),T$6,0)*INDIRECT($P$1),VLOOKUP($P185, INDIRECT($Q$2),T$6,0)),IF($E185="E",0,3))</f>
        <v>111397</v>
      </c>
      <c r="U185" s="186" cm="1">
        <f t="array" aca="1" ref="U185" ca="1">ROUND(IF($Q185="Y",VLOOKUP($P185, INDIRECT($Q$2),U$6,0)*INDIRECT($P$1),VLOOKUP($P185, INDIRECT($Q$2),U$6,0)),IF($E185="E",0,3))</f>
        <v>117296</v>
      </c>
      <c r="V185" s="186" cm="1">
        <f t="array" aca="1" ref="V185" ca="1">ROUND(IF($Q185="Y",VLOOKUP($P185, INDIRECT($Q$2),V$6,0)*INDIRECT($P$1),VLOOKUP($P185, INDIRECT($Q$2),V$6,0)),IF($E185="E",0,3))</f>
        <v>125219</v>
      </c>
      <c r="W185" s="186" cm="1">
        <f t="array" aca="1" ref="W185" ca="1">ROUND(IF($Q185="Y",VLOOKUP($P185, INDIRECT($Q$2),W$6,0)*INDIRECT($P$1),VLOOKUP($P185, INDIRECT($Q$2),W$6,0)),IF($E185="E",0,3))</f>
        <v>128722</v>
      </c>
      <c r="X185" s="186" cm="1">
        <f t="array" aca="1" ref="X185" ca="1">ROUND(IF($Q185="Y",VLOOKUP($P185, INDIRECT($Q$2),X$6,0)*INDIRECT($P$1),VLOOKUP($P185, INDIRECT($Q$2),X$6,0)),IF($E185="E",0,3))</f>
        <v>132330</v>
      </c>
      <c r="Y185" s="186" cm="1">
        <f t="array" aca="1" ref="Y185" ca="1">ROUND(IF($Q185="Y",VLOOKUP($P185, INDIRECT($Q$2),Y$6,0)*INDIRECT($P$1),VLOOKUP($P185, INDIRECT($Q$2),Y$6,0)),IF($E185="E",0,3))</f>
        <v>136101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28"/>
        <v>04348C</v>
      </c>
      <c r="AC185" s="130" t="str">
        <f t="shared" si="131"/>
        <v>Senior Collaboration Architect</v>
      </c>
      <c r="AD185" s="284" t="str">
        <f t="shared" si="132"/>
        <v>53A</v>
      </c>
      <c r="AE185" s="282">
        <f t="shared" ca="1" si="122"/>
        <v>53.556999999999995</v>
      </c>
      <c r="AF185" s="282">
        <f t="shared" ca="1" si="123"/>
        <v>56.393000000000001</v>
      </c>
      <c r="AG185" s="282">
        <f t="shared" ca="1" si="124"/>
        <v>60.201999999999998</v>
      </c>
      <c r="AH185" s="282">
        <f t="shared" ca="1" si="125"/>
        <v>61.885999999999996</v>
      </c>
      <c r="AI185" s="282">
        <f t="shared" ca="1" si="126"/>
        <v>63.620999999999995</v>
      </c>
      <c r="AJ185" s="282">
        <f t="shared" ca="1" si="115"/>
        <v>65.434000000000012</v>
      </c>
      <c r="AK185" s="282" t="str">
        <f t="shared" ca="1" si="116"/>
        <v/>
      </c>
    </row>
    <row r="186" spans="1:37" x14ac:dyDescent="0.3">
      <c r="A186" s="75" t="s">
        <v>202</v>
      </c>
      <c r="B186" s="75">
        <v>12</v>
      </c>
      <c r="C186" s="70" t="s">
        <v>584</v>
      </c>
      <c r="D186" s="75">
        <v>542</v>
      </c>
      <c r="E186" s="75" t="s">
        <v>17</v>
      </c>
      <c r="F186" s="73" t="s">
        <v>430</v>
      </c>
      <c r="G186" s="74">
        <f t="shared" ca="1" si="117"/>
        <v>101524</v>
      </c>
      <c r="H186" s="74">
        <f t="shared" ca="1" si="118"/>
        <v>105589</v>
      </c>
      <c r="I186" s="74">
        <f t="shared" ca="1" si="119"/>
        <v>109817</v>
      </c>
      <c r="J186" s="74">
        <f t="shared" ca="1" si="120"/>
        <v>114215</v>
      </c>
      <c r="K186" s="74">
        <f t="shared" ca="1" si="121"/>
        <v>118788</v>
      </c>
      <c r="L186" s="74">
        <f t="shared" ca="1" si="113"/>
        <v>0</v>
      </c>
      <c r="M186" s="74">
        <f t="shared" ca="1" si="114"/>
        <v>0</v>
      </c>
      <c r="N186" s="72"/>
      <c r="P186" s="187" t="str">
        <f t="shared" si="127"/>
        <v>09172C</v>
      </c>
      <c r="Q186" s="191" t="s">
        <v>600</v>
      </c>
      <c r="R186" s="188" t="str">
        <f t="shared" si="130"/>
        <v xml:space="preserve">Senior Facilities Planner </v>
      </c>
      <c r="S186" s="189" t="str">
        <f t="shared" si="129"/>
        <v>053</v>
      </c>
      <c r="T186" s="186" cm="1">
        <f t="array" aca="1" ref="T186" ca="1">ROUND(IF($Q186="Y",VLOOKUP($P186, INDIRECT($Q$2),T$6,0)*INDIRECT($P$1),VLOOKUP($P186, INDIRECT($Q$2),T$6,0)),IF($E186="E",0,3))</f>
        <v>101524</v>
      </c>
      <c r="U186" s="186" cm="1">
        <f t="array" aca="1" ref="U186" ca="1">ROUND(IF($Q186="Y",VLOOKUP($P186, INDIRECT($Q$2),U$6,0)*INDIRECT($P$1),VLOOKUP($P186, INDIRECT($Q$2),U$6,0)),IF($E186="E",0,3))</f>
        <v>105589</v>
      </c>
      <c r="V186" s="186" cm="1">
        <f t="array" aca="1" ref="V186" ca="1">ROUND(IF($Q186="Y",VLOOKUP($P186, INDIRECT($Q$2),V$6,0)*INDIRECT($P$1),VLOOKUP($P186, INDIRECT($Q$2),V$6,0)),IF($E186="E",0,3))</f>
        <v>109817</v>
      </c>
      <c r="W186" s="186" cm="1">
        <f t="array" aca="1" ref="W186" ca="1">ROUND(IF($Q186="Y",VLOOKUP($P186, INDIRECT($Q$2),W$6,0)*INDIRECT($P$1),VLOOKUP($P186, INDIRECT($Q$2),W$6,0)),IF($E186="E",0,3))</f>
        <v>114215</v>
      </c>
      <c r="X186" s="186" cm="1">
        <f t="array" aca="1" ref="X186" ca="1">ROUND(IF($Q186="Y",VLOOKUP($P186, INDIRECT($Q$2),X$6,0)*INDIRECT($P$1),VLOOKUP($P186, INDIRECT($Q$2),X$6,0)),IF($E186="E",0,3))</f>
        <v>118788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28"/>
        <v>09172C</v>
      </c>
      <c r="AC186" s="130" t="str">
        <f t="shared" si="131"/>
        <v xml:space="preserve">Senior Facilities Planner </v>
      </c>
      <c r="AD186" s="284" t="str">
        <f t="shared" si="132"/>
        <v>053</v>
      </c>
      <c r="AE186" s="282">
        <f t="shared" ca="1" si="122"/>
        <v>48.809999999999995</v>
      </c>
      <c r="AF186" s="282">
        <f t="shared" ca="1" si="123"/>
        <v>50.763999999999996</v>
      </c>
      <c r="AG186" s="282">
        <f t="shared" ca="1" si="124"/>
        <v>52.796999999999997</v>
      </c>
      <c r="AH186" s="282">
        <f t="shared" ca="1" si="125"/>
        <v>54.911999999999999</v>
      </c>
      <c r="AI186" s="282">
        <f t="shared" ca="1" si="126"/>
        <v>57.11</v>
      </c>
      <c r="AJ186" s="282" t="str">
        <f t="shared" ca="1" si="115"/>
        <v/>
      </c>
      <c r="AK186" s="282" t="str">
        <f t="shared" ca="1" si="116"/>
        <v/>
      </c>
    </row>
    <row r="187" spans="1:37" x14ac:dyDescent="0.3">
      <c r="A187" s="75" t="s">
        <v>913</v>
      </c>
      <c r="B187" s="75">
        <v>12</v>
      </c>
      <c r="C187" s="70" t="s">
        <v>1008</v>
      </c>
      <c r="D187" s="75">
        <v>565</v>
      </c>
      <c r="E187" s="75" t="s">
        <v>17</v>
      </c>
      <c r="F187" s="73" t="s">
        <v>914</v>
      </c>
      <c r="G187" s="74">
        <f t="shared" si="117"/>
        <v>108891</v>
      </c>
      <c r="H187" s="74">
        <f t="shared" si="118"/>
        <v>113246</v>
      </c>
      <c r="I187" s="74">
        <f t="shared" si="119"/>
        <v>117775</v>
      </c>
      <c r="J187" s="74">
        <f t="shared" si="120"/>
        <v>122486</v>
      </c>
      <c r="K187" s="74">
        <f t="shared" si="121"/>
        <v>127385</v>
      </c>
      <c r="L187" s="74">
        <f t="shared" si="113"/>
        <v>0</v>
      </c>
      <c r="M187" s="74">
        <f t="shared" si="114"/>
        <v>0</v>
      </c>
      <c r="N187" s="72"/>
      <c r="P187" s="187" t="str">
        <f t="shared" si="127"/>
        <v>59445C</v>
      </c>
      <c r="Q187" s="191" t="s">
        <v>600</v>
      </c>
      <c r="R187" s="188" t="str">
        <f t="shared" si="130"/>
        <v>Senior Program Manager-School Based Clinics</v>
      </c>
      <c r="S187" s="189" t="str">
        <f t="shared" si="129"/>
        <v>119</v>
      </c>
      <c r="T187" s="372">
        <v>108891</v>
      </c>
      <c r="U187" s="372">
        <v>113246</v>
      </c>
      <c r="V187" s="372">
        <v>117775</v>
      </c>
      <c r="W187" s="372">
        <v>122486</v>
      </c>
      <c r="X187" s="372">
        <v>127385</v>
      </c>
      <c r="AA187" s="186"/>
      <c r="AB187" s="282" t="str">
        <f t="shared" si="128"/>
        <v>59445C</v>
      </c>
      <c r="AC187" s="130" t="str">
        <f t="shared" si="131"/>
        <v>Senior Program Manager-School Based Clinics</v>
      </c>
      <c r="AD187" s="284" t="str">
        <f t="shared" si="132"/>
        <v>119</v>
      </c>
      <c r="AE187" s="282">
        <f t="shared" si="122"/>
        <v>52.351999999999997</v>
      </c>
      <c r="AF187" s="282">
        <f t="shared" si="123"/>
        <v>54.445999999999998</v>
      </c>
      <c r="AG187" s="282">
        <f t="shared" si="124"/>
        <v>56.622999999999998</v>
      </c>
      <c r="AH187" s="282">
        <f t="shared" si="125"/>
        <v>58.887999999999998</v>
      </c>
      <c r="AI187" s="282">
        <f t="shared" si="126"/>
        <v>61.242999999999995</v>
      </c>
      <c r="AJ187" s="282" t="str">
        <f t="shared" si="115"/>
        <v/>
      </c>
      <c r="AK187" s="282" t="str">
        <f t="shared" si="116"/>
        <v/>
      </c>
    </row>
    <row r="188" spans="1:37" x14ac:dyDescent="0.3">
      <c r="A188" s="75" t="s">
        <v>205</v>
      </c>
      <c r="B188" s="75">
        <v>12</v>
      </c>
      <c r="C188" s="70" t="s">
        <v>32</v>
      </c>
      <c r="D188" s="75">
        <v>575</v>
      </c>
      <c r="E188" s="75" t="s">
        <v>17</v>
      </c>
      <c r="F188" s="73" t="s">
        <v>433</v>
      </c>
      <c r="G188" s="74">
        <f t="shared" ca="1" si="117"/>
        <v>108891</v>
      </c>
      <c r="H188" s="74">
        <f t="shared" ca="1" si="118"/>
        <v>113246</v>
      </c>
      <c r="I188" s="74">
        <f t="shared" ca="1" si="119"/>
        <v>117775</v>
      </c>
      <c r="J188" s="74">
        <f t="shared" ca="1" si="120"/>
        <v>122486</v>
      </c>
      <c r="K188" s="74">
        <f t="shared" ca="1" si="121"/>
        <v>127385</v>
      </c>
      <c r="L188" s="74">
        <f t="shared" ref="L188:L213" ca="1" si="133">Y188</f>
        <v>0</v>
      </c>
      <c r="M188" s="74">
        <f t="shared" ref="M188:M213" ca="1" si="134">Z188</f>
        <v>0</v>
      </c>
      <c r="N188" s="72"/>
      <c r="P188" s="187" t="str">
        <f t="shared" si="127"/>
        <v>09175C</v>
      </c>
      <c r="Q188" s="191" t="s">
        <v>600</v>
      </c>
      <c r="R188" s="188" t="str">
        <f t="shared" si="130"/>
        <v>Senior Project Manager</v>
      </c>
      <c r="S188" s="189" t="str">
        <f t="shared" si="129"/>
        <v>105</v>
      </c>
      <c r="T188" s="186" cm="1">
        <f t="array" aca="1" ref="T188" ca="1">ROUND(IF($Q188="Y",VLOOKUP($P188, INDIRECT($Q$2),T$6,0)*INDIRECT($P$1),VLOOKUP($P188, INDIRECT($Q$2),T$6,0)),IF($E188="E",0,3))</f>
        <v>108891</v>
      </c>
      <c r="U188" s="186" cm="1">
        <f t="array" aca="1" ref="U188" ca="1">ROUND(IF($Q188="Y",VLOOKUP($P188, INDIRECT($Q$2),U$6,0)*INDIRECT($P$1),VLOOKUP($P188, INDIRECT($Q$2),U$6,0)),IF($E188="E",0,3))</f>
        <v>113246</v>
      </c>
      <c r="V188" s="186" cm="1">
        <f t="array" aca="1" ref="V188" ca="1">ROUND(IF($Q188="Y",VLOOKUP($P188, INDIRECT($Q$2),V$6,0)*INDIRECT($P$1),VLOOKUP($P188, INDIRECT($Q$2),V$6,0)),IF($E188="E",0,3))</f>
        <v>117775</v>
      </c>
      <c r="W188" s="186" cm="1">
        <f t="array" aca="1" ref="W188" ca="1">ROUND(IF($Q188="Y",VLOOKUP($P188, INDIRECT($Q$2),W$6,0)*INDIRECT($P$1),VLOOKUP($P188, INDIRECT($Q$2),W$6,0)),IF($E188="E",0,3))</f>
        <v>122486</v>
      </c>
      <c r="X188" s="186" cm="1">
        <f t="array" aca="1" ref="X188" ca="1">ROUND(IF($Q188="Y",VLOOKUP($P188, INDIRECT($Q$2),X$6,0)*INDIRECT($P$1),VLOOKUP($P188, INDIRECT($Q$2),X$6,0)),IF($E188="E",0,3))</f>
        <v>127385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28"/>
        <v>09175C</v>
      </c>
      <c r="AC188" s="130" t="str">
        <f t="shared" si="131"/>
        <v>Senior Project Manager</v>
      </c>
      <c r="AD188" s="284" t="str">
        <f t="shared" si="132"/>
        <v>105</v>
      </c>
      <c r="AE188" s="282">
        <f t="shared" ca="1" si="122"/>
        <v>52.351999999999997</v>
      </c>
      <c r="AF188" s="282">
        <f t="shared" ca="1" si="123"/>
        <v>54.445999999999998</v>
      </c>
      <c r="AG188" s="282">
        <f t="shared" ca="1" si="124"/>
        <v>56.622999999999998</v>
      </c>
      <c r="AH188" s="282">
        <f t="shared" ca="1" si="125"/>
        <v>58.887999999999998</v>
      </c>
      <c r="AI188" s="282">
        <f t="shared" ca="1" si="126"/>
        <v>61.242999999999995</v>
      </c>
      <c r="AJ188" s="282" t="str">
        <f t="shared" ref="AJ188:AJ213" ca="1" si="135">IF(Y188=0,"",IF($E188="E",ROUNDUP(Y188/2080,3),Y188))</f>
        <v/>
      </c>
      <c r="AK188" s="282" t="str">
        <f t="shared" ref="AK188:AK213" ca="1" si="136">IF(Z188=0,"",IF($E188="E",ROUNDUP(Z188/2080,3),Z188))</f>
        <v/>
      </c>
    </row>
    <row r="189" spans="1:37" x14ac:dyDescent="0.3">
      <c r="A189" s="75" t="s">
        <v>833</v>
      </c>
      <c r="B189" s="75">
        <v>11</v>
      </c>
      <c r="C189" s="70" t="s">
        <v>164</v>
      </c>
      <c r="D189" s="75">
        <v>503</v>
      </c>
      <c r="E189" s="75" t="s">
        <v>17</v>
      </c>
      <c r="F189" s="73" t="s">
        <v>832</v>
      </c>
      <c r="G189" s="74">
        <f t="shared" ca="1" si="117"/>
        <v>97071</v>
      </c>
      <c r="H189" s="74">
        <f t="shared" ca="1" si="118"/>
        <v>100950</v>
      </c>
      <c r="I189" s="74">
        <f t="shared" ca="1" si="119"/>
        <v>104991</v>
      </c>
      <c r="J189" s="74">
        <f t="shared" ca="1" si="120"/>
        <v>109190</v>
      </c>
      <c r="K189" s="74">
        <f t="shared" ca="1" si="121"/>
        <v>113558</v>
      </c>
      <c r="L189" s="74">
        <f t="shared" ca="1" si="133"/>
        <v>0</v>
      </c>
      <c r="M189" s="74">
        <f t="shared" ca="1" si="134"/>
        <v>0</v>
      </c>
      <c r="N189" s="72"/>
      <c r="P189" s="187" t="str">
        <f t="shared" si="127"/>
        <v>53012C</v>
      </c>
      <c r="Q189" s="191" t="s">
        <v>600</v>
      </c>
      <c r="R189" s="188" t="str">
        <f t="shared" si="130"/>
        <v>Senior Public Health Program Manager - Maternal, Child &amp; Adolescent Health</v>
      </c>
      <c r="S189" s="189" t="str">
        <f t="shared" si="129"/>
        <v>103</v>
      </c>
      <c r="T189" s="186" cm="1">
        <f t="array" aca="1" ref="T189" ca="1">ROUND(IF($Q189="Y",VLOOKUP($P189, INDIRECT($Q$2),T$6,0)*INDIRECT($P$1),VLOOKUP($P189, INDIRECT($Q$2),T$6,0)),IF($E189="E",0,3))</f>
        <v>97071</v>
      </c>
      <c r="U189" s="186" cm="1">
        <f t="array" aca="1" ref="U189" ca="1">ROUND(IF($Q189="Y",VLOOKUP($P189, INDIRECT($Q$2),U$6,0)*INDIRECT($P$1),VLOOKUP($P189, INDIRECT($Q$2),U$6,0)),IF($E189="E",0,3))</f>
        <v>100950</v>
      </c>
      <c r="V189" s="186" cm="1">
        <f t="array" aca="1" ref="V189" ca="1">ROUND(IF($Q189="Y",VLOOKUP($P189, INDIRECT($Q$2),V$6,0)*INDIRECT($P$1),VLOOKUP($P189, INDIRECT($Q$2),V$6,0)),IF($E189="E",0,3))</f>
        <v>104991</v>
      </c>
      <c r="W189" s="186" cm="1">
        <f t="array" aca="1" ref="W189" ca="1">ROUND(IF($Q189="Y",VLOOKUP($P189, INDIRECT($Q$2),W$6,0)*INDIRECT($P$1),VLOOKUP($P189, INDIRECT($Q$2),W$6,0)),IF($E189="E",0,3))</f>
        <v>109190</v>
      </c>
      <c r="X189" s="186" cm="1">
        <f t="array" aca="1" ref="X189" ca="1">ROUND(IF($Q189="Y",VLOOKUP($P189, INDIRECT($Q$2),X$6,0)*INDIRECT($P$1),VLOOKUP($P189, INDIRECT($Q$2),X$6,0)),IF($E189="E",0,3))</f>
        <v>113558</v>
      </c>
      <c r="Y189" s="186" cm="1">
        <f t="array" aca="1" ref="Y189" ca="1">ROUND(IF($Q189="Y",VLOOKUP($P189, INDIRECT($Q$2),Y$6,0)*INDIRECT($P$1),VLOOKUP($P189, INDIRECT($Q$2),Y$6,0)),IF($E189="E",0,3))</f>
        <v>0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28"/>
        <v>53012C</v>
      </c>
      <c r="AC189" s="130" t="str">
        <f t="shared" si="131"/>
        <v>Senior Public Health Program Manager - Maternal, Child &amp; Adolescent Health</v>
      </c>
      <c r="AD189" s="284" t="str">
        <f t="shared" si="132"/>
        <v>103</v>
      </c>
      <c r="AE189" s="282">
        <f t="shared" ca="1" si="122"/>
        <v>46.668999999999997</v>
      </c>
      <c r="AF189" s="282">
        <f t="shared" ca="1" si="123"/>
        <v>48.533999999999999</v>
      </c>
      <c r="AG189" s="282">
        <f t="shared" ca="1" si="124"/>
        <v>50.476999999999997</v>
      </c>
      <c r="AH189" s="282">
        <f t="shared" ca="1" si="125"/>
        <v>52.495999999999995</v>
      </c>
      <c r="AI189" s="282">
        <f t="shared" ca="1" si="126"/>
        <v>54.595999999999997</v>
      </c>
      <c r="AJ189" s="282" t="str">
        <f t="shared" ca="1" si="135"/>
        <v/>
      </c>
      <c r="AK189" s="282" t="str">
        <f t="shared" ca="1" si="136"/>
        <v/>
      </c>
    </row>
    <row r="190" spans="1:37" x14ac:dyDescent="0.3">
      <c r="A190" s="75" t="s">
        <v>206</v>
      </c>
      <c r="B190" s="75">
        <v>11</v>
      </c>
      <c r="C190" s="70" t="s">
        <v>124</v>
      </c>
      <c r="D190" s="75">
        <v>515</v>
      </c>
      <c r="E190" s="75" t="s">
        <v>17</v>
      </c>
      <c r="F190" s="73" t="s">
        <v>434</v>
      </c>
      <c r="G190" s="74">
        <f t="shared" ca="1" si="117"/>
        <v>97071</v>
      </c>
      <c r="H190" s="74">
        <f t="shared" ca="1" si="118"/>
        <v>100951</v>
      </c>
      <c r="I190" s="74">
        <f t="shared" ca="1" si="119"/>
        <v>104991</v>
      </c>
      <c r="J190" s="74">
        <f t="shared" ca="1" si="120"/>
        <v>109190</v>
      </c>
      <c r="K190" s="74">
        <f t="shared" ca="1" si="121"/>
        <v>113558</v>
      </c>
      <c r="L190" s="74">
        <f t="shared" ca="1" si="133"/>
        <v>0</v>
      </c>
      <c r="M190" s="74">
        <f t="shared" ca="1" si="134"/>
        <v>0</v>
      </c>
      <c r="N190" s="72"/>
      <c r="P190" s="187" t="str">
        <f t="shared" si="127"/>
        <v>09155C</v>
      </c>
      <c r="Q190" s="191" t="s">
        <v>600</v>
      </c>
      <c r="R190" s="188" t="str">
        <f t="shared" si="130"/>
        <v>Senior Transportation Planner</v>
      </c>
      <c r="S190" s="189" t="str">
        <f t="shared" si="129"/>
        <v>104</v>
      </c>
      <c r="T190" s="186" cm="1">
        <f t="array" aca="1" ref="T190" ca="1">ROUND(IF($Q190="Y",VLOOKUP($P190, INDIRECT($Q$2),T$6,0)*INDIRECT($P$1),VLOOKUP($P190, INDIRECT($Q$2),T$6,0)),IF($E190="E",0,3))</f>
        <v>97071</v>
      </c>
      <c r="U190" s="186" cm="1">
        <f t="array" aca="1" ref="U190" ca="1">ROUND(IF($Q190="Y",VLOOKUP($P190, INDIRECT($Q$2),U$6,0)*INDIRECT($P$1),VLOOKUP($P190, INDIRECT($Q$2),U$6,0)),IF($E190="E",0,3))</f>
        <v>100951</v>
      </c>
      <c r="V190" s="186" cm="1">
        <f t="array" aca="1" ref="V190" ca="1">ROUND(IF($Q190="Y",VLOOKUP($P190, INDIRECT($Q$2),V$6,0)*INDIRECT($P$1),VLOOKUP($P190, INDIRECT($Q$2),V$6,0)),IF($E190="E",0,3))</f>
        <v>104991</v>
      </c>
      <c r="W190" s="186" cm="1">
        <f t="array" aca="1" ref="W190" ca="1">ROUND(IF($Q190="Y",VLOOKUP($P190, INDIRECT($Q$2),W$6,0)*INDIRECT($P$1),VLOOKUP($P190, INDIRECT($Q$2),W$6,0)),IF($E190="E",0,3))</f>
        <v>109190</v>
      </c>
      <c r="X190" s="186" cm="1">
        <f t="array" aca="1" ref="X190" ca="1">ROUND(IF($Q190="Y",VLOOKUP($P190, INDIRECT($Q$2),X$6,0)*INDIRECT($P$1),VLOOKUP($P190, INDIRECT($Q$2),X$6,0)),IF($E190="E",0,3))</f>
        <v>113558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28"/>
        <v>09155C</v>
      </c>
      <c r="AC190" s="130" t="str">
        <f t="shared" si="131"/>
        <v>Senior Transportation Planner</v>
      </c>
      <c r="AD190" s="284" t="str">
        <f t="shared" si="132"/>
        <v>104</v>
      </c>
      <c r="AE190" s="282">
        <f t="shared" ca="1" si="122"/>
        <v>46.668999999999997</v>
      </c>
      <c r="AF190" s="282">
        <f t="shared" ca="1" si="123"/>
        <v>48.534999999999997</v>
      </c>
      <c r="AG190" s="282">
        <f t="shared" ca="1" si="124"/>
        <v>50.476999999999997</v>
      </c>
      <c r="AH190" s="282">
        <f t="shared" ca="1" si="125"/>
        <v>52.495999999999995</v>
      </c>
      <c r="AI190" s="282">
        <f t="shared" ca="1" si="126"/>
        <v>54.595999999999997</v>
      </c>
      <c r="AJ190" s="282" t="str">
        <f t="shared" ca="1" si="135"/>
        <v/>
      </c>
      <c r="AK190" s="282" t="str">
        <f t="shared" ca="1" si="136"/>
        <v/>
      </c>
    </row>
    <row r="191" spans="1:37" x14ac:dyDescent="0.3">
      <c r="A191" s="75" t="s">
        <v>674</v>
      </c>
      <c r="B191" s="75">
        <v>10</v>
      </c>
      <c r="C191" s="70" t="s">
        <v>44</v>
      </c>
      <c r="D191" s="75">
        <v>460</v>
      </c>
      <c r="E191" s="75" t="s">
        <v>17</v>
      </c>
      <c r="F191" s="73" t="s">
        <v>673</v>
      </c>
      <c r="G191" s="74">
        <f t="shared" ca="1" si="117"/>
        <v>80005</v>
      </c>
      <c r="H191" s="74">
        <f t="shared" ca="1" si="118"/>
        <v>84136</v>
      </c>
      <c r="I191" s="74">
        <f t="shared" ca="1" si="119"/>
        <v>88424</v>
      </c>
      <c r="J191" s="74">
        <f t="shared" ca="1" si="120"/>
        <v>94410</v>
      </c>
      <c r="K191" s="74">
        <f t="shared" ca="1" si="121"/>
        <v>97054</v>
      </c>
      <c r="L191" s="74">
        <f t="shared" ca="1" si="133"/>
        <v>99771</v>
      </c>
      <c r="M191" s="74">
        <f t="shared" ca="1" si="134"/>
        <v>102617</v>
      </c>
      <c r="N191" s="72"/>
      <c r="P191" s="187" t="str">
        <f t="shared" si="127"/>
        <v>52993C</v>
      </c>
      <c r="Q191" s="191" t="s">
        <v>600</v>
      </c>
      <c r="R191" s="188" t="str">
        <f t="shared" si="130"/>
        <v>Service Center Operations Manager</v>
      </c>
      <c r="S191" s="189" t="str">
        <f t="shared" si="129"/>
        <v>34D</v>
      </c>
      <c r="T191" s="186" cm="1">
        <f t="array" aca="1" ref="T191" ca="1">ROUND(IF($Q191="Y",VLOOKUP($P191, INDIRECT($Q$2),T$6,0)*INDIRECT($P$1),VLOOKUP($P191, INDIRECT($Q$2),T$6,0)),IF($E191="E",0,3))</f>
        <v>80005</v>
      </c>
      <c r="U191" s="186" cm="1">
        <f t="array" aca="1" ref="U191" ca="1">ROUND(IF($Q191="Y",VLOOKUP($P191, INDIRECT($Q$2),U$6,0)*INDIRECT($P$1),VLOOKUP($P191, INDIRECT($Q$2),U$6,0)),IF($E191="E",0,3))</f>
        <v>84136</v>
      </c>
      <c r="V191" s="186" cm="1">
        <f t="array" aca="1" ref="V191" ca="1">ROUND(IF($Q191="Y",VLOOKUP($P191, INDIRECT($Q$2),V$6,0)*INDIRECT($P$1),VLOOKUP($P191, INDIRECT($Q$2),V$6,0)),IF($E191="E",0,3))</f>
        <v>88424</v>
      </c>
      <c r="W191" s="186" cm="1">
        <f t="array" aca="1" ref="W191" ca="1">ROUND(IF($Q191="Y",VLOOKUP($P191, INDIRECT($Q$2),W$6,0)*INDIRECT($P$1),VLOOKUP($P191, INDIRECT($Q$2),W$6,0)),IF($E191="E",0,3))</f>
        <v>94410</v>
      </c>
      <c r="X191" s="186" cm="1">
        <f t="array" aca="1" ref="X191" ca="1">ROUND(IF($Q191="Y",VLOOKUP($P191, INDIRECT($Q$2),X$6,0)*INDIRECT($P$1),VLOOKUP($P191, INDIRECT($Q$2),X$6,0)),IF($E191="E",0,3))</f>
        <v>97054</v>
      </c>
      <c r="Y191" s="186" cm="1">
        <f t="array" aca="1" ref="Y191" ca="1">ROUND(IF($Q191="Y",VLOOKUP($P191, INDIRECT($Q$2),Y$6,0)*INDIRECT($P$1),VLOOKUP($P191, INDIRECT($Q$2),Y$6,0)),IF($E191="E",0,3))</f>
        <v>99771</v>
      </c>
      <c r="Z191" s="186" cm="1">
        <f t="array" aca="1" ref="Z191" ca="1">ROUND(IF($Q191="Y",VLOOKUP($P191, INDIRECT($Q$2),Z$6,0)*INDIRECT($P$1),VLOOKUP($P191, INDIRECT($Q$2),Z$6,0)),IF($E191="E",0,3))</f>
        <v>102617</v>
      </c>
      <c r="AA191" s="186"/>
      <c r="AB191" s="282" t="str">
        <f t="shared" si="128"/>
        <v>52993C</v>
      </c>
      <c r="AC191" s="130" t="str">
        <f t="shared" si="131"/>
        <v>Service Center Operations Manager</v>
      </c>
      <c r="AD191" s="284" t="str">
        <f t="shared" si="132"/>
        <v>34D</v>
      </c>
      <c r="AE191" s="282">
        <f t="shared" ca="1" si="122"/>
        <v>38.463999999999999</v>
      </c>
      <c r="AF191" s="282">
        <f t="shared" ca="1" si="123"/>
        <v>40.450000000000003</v>
      </c>
      <c r="AG191" s="282">
        <f t="shared" ca="1" si="124"/>
        <v>42.512</v>
      </c>
      <c r="AH191" s="282">
        <f t="shared" ca="1" si="125"/>
        <v>45.39</v>
      </c>
      <c r="AI191" s="282">
        <f t="shared" ca="1" si="126"/>
        <v>46.660999999999994</v>
      </c>
      <c r="AJ191" s="282">
        <f t="shared" ca="1" si="135"/>
        <v>47.966999999999999</v>
      </c>
      <c r="AK191" s="282">
        <f t="shared" ca="1" si="136"/>
        <v>49.335999999999999</v>
      </c>
    </row>
    <row r="192" spans="1:37" x14ac:dyDescent="0.3">
      <c r="A192" s="75" t="s">
        <v>208</v>
      </c>
      <c r="B192" s="75">
        <v>8</v>
      </c>
      <c r="C192" s="70" t="s">
        <v>207</v>
      </c>
      <c r="D192" s="75">
        <v>368</v>
      </c>
      <c r="E192" s="75" t="s">
        <v>21</v>
      </c>
      <c r="F192" s="73" t="s">
        <v>435</v>
      </c>
      <c r="G192" s="74">
        <f t="shared" ca="1" si="117"/>
        <v>34.384999999999998</v>
      </c>
      <c r="H192" s="74">
        <f t="shared" ca="1" si="118"/>
        <v>36.107999999999997</v>
      </c>
      <c r="I192" s="74">
        <f t="shared" ca="1" si="119"/>
        <v>38.453000000000003</v>
      </c>
      <c r="J192" s="74">
        <f t="shared" ca="1" si="120"/>
        <v>39.078000000000003</v>
      </c>
      <c r="K192" s="74">
        <f t="shared" ca="1" si="121"/>
        <v>40.173000000000002</v>
      </c>
      <c r="L192" s="74">
        <f t="shared" ca="1" si="133"/>
        <v>41.317</v>
      </c>
      <c r="M192" s="74">
        <f t="shared" ca="1" si="134"/>
        <v>0</v>
      </c>
      <c r="N192" s="72"/>
      <c r="P192" s="187" t="str">
        <f t="shared" si="127"/>
        <v>09201C</v>
      </c>
      <c r="Q192" s="191" t="s">
        <v>600</v>
      </c>
      <c r="R192" s="188" t="str">
        <f t="shared" si="130"/>
        <v>Shift Supervisor, 311 Call Center</v>
      </c>
      <c r="S192" s="189" t="str">
        <f t="shared" si="129"/>
        <v>81</v>
      </c>
      <c r="T192" s="186" cm="1">
        <f t="array" aca="1" ref="T192" ca="1">ROUND(IF($Q192="Y",VLOOKUP($P192, INDIRECT($Q$2),T$6,0)*INDIRECT($P$1),VLOOKUP($P192, INDIRECT($Q$2),T$6,0)),IF($E192="E",0,3))</f>
        <v>34.384999999999998</v>
      </c>
      <c r="U192" s="186" cm="1">
        <f t="array" aca="1" ref="U192" ca="1">ROUND(IF($Q192="Y",VLOOKUP($P192, INDIRECT($Q$2),U$6,0)*INDIRECT($P$1),VLOOKUP($P192, INDIRECT($Q$2),U$6,0)),IF($E192="E",0,3))</f>
        <v>36.107999999999997</v>
      </c>
      <c r="V192" s="186" cm="1">
        <f t="array" aca="1" ref="V192" ca="1">ROUND(IF($Q192="Y",VLOOKUP($P192, INDIRECT($Q$2),V$6,0)*INDIRECT($P$1),VLOOKUP($P192, INDIRECT($Q$2),V$6,0)),IF($E192="E",0,3))</f>
        <v>38.453000000000003</v>
      </c>
      <c r="W192" s="186" cm="1">
        <f t="array" aca="1" ref="W192" ca="1">ROUND(IF($Q192="Y",VLOOKUP($P192, INDIRECT($Q$2),W$6,0)*INDIRECT($P$1),VLOOKUP($P192, INDIRECT($Q$2),W$6,0)),IF($E192="E",0,3))</f>
        <v>39.078000000000003</v>
      </c>
      <c r="X192" s="186" cm="1">
        <f t="array" aca="1" ref="X192" ca="1">ROUND(IF($Q192="Y",VLOOKUP($P192, INDIRECT($Q$2),X$6,0)*INDIRECT($P$1),VLOOKUP($P192, INDIRECT($Q$2),X$6,0)),IF($E192="E",0,3))</f>
        <v>40.173000000000002</v>
      </c>
      <c r="Y192" s="186" cm="1">
        <f t="array" aca="1" ref="Y192" ca="1">ROUND(IF($Q192="Y",VLOOKUP($P192, INDIRECT($Q$2),Y$6,0)*INDIRECT($P$1),VLOOKUP($P192, INDIRECT($Q$2),Y$6,0)),IF($E192="E",0,3))</f>
        <v>41.317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28"/>
        <v>09201C</v>
      </c>
      <c r="AC192" s="130" t="str">
        <f t="shared" si="131"/>
        <v>Shift Supervisor, 311 Call Center</v>
      </c>
      <c r="AD192" s="284" t="str">
        <f t="shared" si="132"/>
        <v>81</v>
      </c>
      <c r="AE192" s="282">
        <f t="shared" ca="1" si="122"/>
        <v>34.384999999999998</v>
      </c>
      <c r="AF192" s="282">
        <f t="shared" ca="1" si="123"/>
        <v>36.107999999999997</v>
      </c>
      <c r="AG192" s="282">
        <f t="shared" ca="1" si="124"/>
        <v>38.453000000000003</v>
      </c>
      <c r="AH192" s="282">
        <f t="shared" ca="1" si="125"/>
        <v>39.078000000000003</v>
      </c>
      <c r="AI192" s="282">
        <f t="shared" ca="1" si="126"/>
        <v>40.173000000000002</v>
      </c>
      <c r="AJ192" s="282">
        <f t="shared" ca="1" si="135"/>
        <v>41.317</v>
      </c>
      <c r="AK192" s="282" t="str">
        <f t="shared" ca="1" si="136"/>
        <v/>
      </c>
    </row>
    <row r="193" spans="1:37" x14ac:dyDescent="0.3">
      <c r="A193" s="75" t="s">
        <v>819</v>
      </c>
      <c r="B193" s="75">
        <v>11</v>
      </c>
      <c r="C193" s="70" t="s">
        <v>888</v>
      </c>
      <c r="D193" s="75">
        <v>528</v>
      </c>
      <c r="E193" s="75" t="s">
        <v>17</v>
      </c>
      <c r="F193" s="73" t="s">
        <v>887</v>
      </c>
      <c r="G193" s="74">
        <f t="shared" ca="1" si="117"/>
        <v>97997</v>
      </c>
      <c r="H193" s="74">
        <f t="shared" ca="1" si="118"/>
        <v>101921</v>
      </c>
      <c r="I193" s="74">
        <f t="shared" ca="1" si="119"/>
        <v>106002</v>
      </c>
      <c r="J193" s="74">
        <f t="shared" ca="1" si="120"/>
        <v>110247</v>
      </c>
      <c r="K193" s="74">
        <f t="shared" ca="1" si="121"/>
        <v>114661</v>
      </c>
      <c r="L193" s="74">
        <f t="shared" ca="1" si="133"/>
        <v>0</v>
      </c>
      <c r="M193" s="74">
        <f t="shared" ca="1" si="134"/>
        <v>0</v>
      </c>
      <c r="N193" s="72"/>
      <c r="P193" s="187" t="str">
        <f t="shared" si="127"/>
        <v>53009C</v>
      </c>
      <c r="Q193" s="191" t="s">
        <v>600</v>
      </c>
      <c r="R193" s="188" t="str">
        <f t="shared" si="130"/>
        <v>Strategic Information Center Manager - MPD</v>
      </c>
      <c r="S193" s="189" t="str">
        <f t="shared" si="129"/>
        <v>116</v>
      </c>
      <c r="T193" s="186" cm="1">
        <f t="array" aca="1" ref="T193" ca="1">ROUND(IF($Q193="Y",VLOOKUP($P193, INDIRECT($Q$2),T$6,0)*INDIRECT($P$1),VLOOKUP($P193, INDIRECT($Q$2),T$6,0)),IF($E193="E",0,3))</f>
        <v>97997</v>
      </c>
      <c r="U193" s="186" cm="1">
        <f t="array" aca="1" ref="U193" ca="1">ROUND(IF($Q193="Y",VLOOKUP($P193, INDIRECT($Q$2),U$6,0)*INDIRECT($P$1),VLOOKUP($P193, INDIRECT($Q$2),U$6,0)),IF($E193="E",0,3))</f>
        <v>101921</v>
      </c>
      <c r="V193" s="186" cm="1">
        <f t="array" aca="1" ref="V193" ca="1">ROUND(IF($Q193="Y",VLOOKUP($P193, INDIRECT($Q$2),V$6,0)*INDIRECT($P$1),VLOOKUP($P193, INDIRECT($Q$2),V$6,0)),IF($E193="E",0,3))</f>
        <v>106002</v>
      </c>
      <c r="W193" s="186" cm="1">
        <f t="array" aca="1" ref="W193" ca="1">ROUND(IF($Q193="Y",VLOOKUP($P193, INDIRECT($Q$2),W$6,0)*INDIRECT($P$1),VLOOKUP($P193, INDIRECT($Q$2),W$6,0)),IF($E193="E",0,3))</f>
        <v>110247</v>
      </c>
      <c r="X193" s="186" cm="1">
        <f t="array" aca="1" ref="X193" ca="1">ROUND(IF($Q193="Y",VLOOKUP($P193, INDIRECT($Q$2),X$6,0)*INDIRECT($P$1),VLOOKUP($P193, INDIRECT($Q$2),X$6,0)),IF($E193="E",0,3))</f>
        <v>114661</v>
      </c>
      <c r="Y193" s="186" cm="1">
        <f t="array" aca="1" ref="Y193" ca="1">ROUND(IF($Q193="Y",VLOOKUP($P193, INDIRECT($Q$2),Y$6,0)*INDIRECT($P$1),VLOOKUP($P193, INDIRECT($Q$2),Y$6,0)),IF($E193="E",0,3))</f>
        <v>0</v>
      </c>
      <c r="Z193" s="186" cm="1">
        <f t="array" aca="1" ref="Z193" ca="1">ROUND(IF($Q193="Y",VLOOKUP($P193, INDIRECT($Q$2),Z$6,0)*INDIRECT($P$1),VLOOKUP($P193, INDIRECT($Q$2),Z$6,0)),IF($E193="E",0,3))</f>
        <v>0</v>
      </c>
      <c r="AA193" s="186"/>
      <c r="AB193" s="282" t="str">
        <f t="shared" si="128"/>
        <v>53009C</v>
      </c>
      <c r="AC193" s="130" t="str">
        <f t="shared" si="131"/>
        <v>Strategic Information Center Manager - MPD</v>
      </c>
      <c r="AD193" s="284" t="str">
        <f t="shared" si="132"/>
        <v>116</v>
      </c>
      <c r="AE193" s="282">
        <f t="shared" ca="1" si="122"/>
        <v>47.113999999999997</v>
      </c>
      <c r="AF193" s="282">
        <f t="shared" ca="1" si="123"/>
        <v>49.000999999999998</v>
      </c>
      <c r="AG193" s="282">
        <f t="shared" ca="1" si="124"/>
        <v>50.963000000000001</v>
      </c>
      <c r="AH193" s="282">
        <f t="shared" ca="1" si="125"/>
        <v>53.003999999999998</v>
      </c>
      <c r="AI193" s="282">
        <f t="shared" ca="1" si="126"/>
        <v>55.125999999999998</v>
      </c>
      <c r="AJ193" s="282" t="str">
        <f t="shared" ca="1" si="135"/>
        <v/>
      </c>
      <c r="AK193" s="282" t="str">
        <f t="shared" ca="1" si="136"/>
        <v/>
      </c>
    </row>
    <row r="194" spans="1:37" x14ac:dyDescent="0.3">
      <c r="A194" s="75" t="s">
        <v>212</v>
      </c>
      <c r="B194" s="75">
        <v>9</v>
      </c>
      <c r="C194" s="70" t="s">
        <v>211</v>
      </c>
      <c r="D194" s="358">
        <v>418</v>
      </c>
      <c r="E194" s="75" t="s">
        <v>17</v>
      </c>
      <c r="F194" s="73" t="s">
        <v>436</v>
      </c>
      <c r="G194" s="74">
        <f t="shared" ca="1" si="117"/>
        <v>77839</v>
      </c>
      <c r="H194" s="74">
        <f t="shared" ca="1" si="118"/>
        <v>81731</v>
      </c>
      <c r="I194" s="74">
        <f t="shared" ca="1" si="119"/>
        <v>85817</v>
      </c>
      <c r="J194" s="74">
        <f t="shared" ca="1" si="120"/>
        <v>90110</v>
      </c>
      <c r="K194" s="74">
        <f t="shared" ca="1" si="121"/>
        <v>92633</v>
      </c>
      <c r="L194" s="74">
        <f t="shared" ca="1" si="133"/>
        <v>95226</v>
      </c>
      <c r="M194" s="74">
        <f t="shared" ca="1" si="134"/>
        <v>97941</v>
      </c>
      <c r="N194" s="72"/>
      <c r="P194" s="187" t="str">
        <f t="shared" si="127"/>
        <v>09810C</v>
      </c>
      <c r="Q194" s="191" t="s">
        <v>600</v>
      </c>
      <c r="R194" s="188" t="str">
        <f t="shared" si="130"/>
        <v>Supervisor Administrative Services</v>
      </c>
      <c r="S194" s="189" t="str">
        <f t="shared" si="129"/>
        <v>40</v>
      </c>
      <c r="T194" s="186" cm="1">
        <f t="array" aca="1" ref="T194" ca="1">ROUND(IF($Q194="Y",VLOOKUP($P194, INDIRECT($Q$2),T$6,0)*INDIRECT($P$1),VLOOKUP($P194, INDIRECT($Q$2),T$6,0)),IF($E194="E",0,3))</f>
        <v>77839</v>
      </c>
      <c r="U194" s="186" cm="1">
        <f t="array" aca="1" ref="U194" ca="1">ROUND(IF($Q194="Y",VLOOKUP($P194, INDIRECT($Q$2),U$6,0)*INDIRECT($P$1),VLOOKUP($P194, INDIRECT($Q$2),U$6,0)),IF($E194="E",0,3))</f>
        <v>81731</v>
      </c>
      <c r="V194" s="186" cm="1">
        <f t="array" aca="1" ref="V194" ca="1">ROUND(IF($Q194="Y",VLOOKUP($P194, INDIRECT($Q$2),V$6,0)*INDIRECT($P$1),VLOOKUP($P194, INDIRECT($Q$2),V$6,0)),IF($E194="E",0,3))</f>
        <v>85817</v>
      </c>
      <c r="W194" s="186" cm="1">
        <f t="array" aca="1" ref="W194" ca="1">ROUND(IF($Q194="Y",VLOOKUP($P194, INDIRECT($Q$2),W$6,0)*INDIRECT($P$1),VLOOKUP($P194, INDIRECT($Q$2),W$6,0)),IF($E194="E",0,3))</f>
        <v>90110</v>
      </c>
      <c r="X194" s="186" cm="1">
        <f t="array" aca="1" ref="X194" ca="1">ROUND(IF($Q194="Y",VLOOKUP($P194, INDIRECT($Q$2),X$6,0)*INDIRECT($P$1),VLOOKUP($P194, INDIRECT($Q$2),X$6,0)),IF($E194="E",0,3))</f>
        <v>92633</v>
      </c>
      <c r="Y194" s="186" cm="1">
        <f t="array" aca="1" ref="Y194" ca="1">ROUND(IF($Q194="Y",VLOOKUP($P194, INDIRECT($Q$2),Y$6,0)*INDIRECT($P$1),VLOOKUP($P194, INDIRECT($Q$2),Y$6,0)),IF($E194="E",0,3))</f>
        <v>95226</v>
      </c>
      <c r="Z194" s="186" cm="1">
        <f t="array" aca="1" ref="Z194" ca="1">ROUND(IF($Q194="Y",VLOOKUP($P194, INDIRECT($Q$2),Z$6,0)*INDIRECT($P$1),VLOOKUP($P194, INDIRECT($Q$2),Z$6,0)),IF($E194="E",0,3))</f>
        <v>97941</v>
      </c>
      <c r="AA194" s="186"/>
      <c r="AB194" s="282" t="str">
        <f t="shared" si="128"/>
        <v>09810C</v>
      </c>
      <c r="AC194" s="130" t="str">
        <f t="shared" si="131"/>
        <v>Supervisor Administrative Services</v>
      </c>
      <c r="AD194" s="284" t="str">
        <f t="shared" si="132"/>
        <v>40</v>
      </c>
      <c r="AE194" s="282">
        <f t="shared" ca="1" si="122"/>
        <v>37.422999999999995</v>
      </c>
      <c r="AF194" s="282">
        <f t="shared" ca="1" si="123"/>
        <v>39.293999999999997</v>
      </c>
      <c r="AG194" s="282">
        <f t="shared" ca="1" si="124"/>
        <v>41.259</v>
      </c>
      <c r="AH194" s="282">
        <f t="shared" ca="1" si="125"/>
        <v>43.323</v>
      </c>
      <c r="AI194" s="282">
        <f t="shared" ca="1" si="126"/>
        <v>44.535999999999994</v>
      </c>
      <c r="AJ194" s="282">
        <f t="shared" ca="1" si="135"/>
        <v>45.781999999999996</v>
      </c>
      <c r="AK194" s="282">
        <f t="shared" ca="1" si="136"/>
        <v>47.088000000000001</v>
      </c>
    </row>
    <row r="195" spans="1:37" x14ac:dyDescent="0.3">
      <c r="A195" s="75" t="s">
        <v>214</v>
      </c>
      <c r="B195" s="75">
        <v>11</v>
      </c>
      <c r="C195" s="70" t="s">
        <v>213</v>
      </c>
      <c r="D195" s="75">
        <v>533</v>
      </c>
      <c r="E195" s="75" t="s">
        <v>17</v>
      </c>
      <c r="F195" s="73" t="s">
        <v>437</v>
      </c>
      <c r="G195" s="74">
        <f t="shared" ca="1" si="117"/>
        <v>94243</v>
      </c>
      <c r="H195" s="74">
        <f t="shared" ca="1" si="118"/>
        <v>98012</v>
      </c>
      <c r="I195" s="74">
        <f t="shared" ca="1" si="119"/>
        <v>101936</v>
      </c>
      <c r="J195" s="74">
        <f t="shared" ca="1" si="120"/>
        <v>106012</v>
      </c>
      <c r="K195" s="74">
        <f t="shared" ca="1" si="121"/>
        <v>110252</v>
      </c>
      <c r="L195" s="74">
        <f t="shared" ca="1" si="133"/>
        <v>114661</v>
      </c>
      <c r="M195" s="74">
        <f t="shared" ca="1" si="134"/>
        <v>0</v>
      </c>
      <c r="N195" s="72"/>
      <c r="P195" s="187" t="str">
        <f t="shared" si="127"/>
        <v>09926C</v>
      </c>
      <c r="Q195" s="191" t="s">
        <v>600</v>
      </c>
      <c r="R195" s="188" t="str">
        <f t="shared" si="130"/>
        <v>Supervisor CPED Project Coordination</v>
      </c>
      <c r="S195" s="189" t="str">
        <f t="shared" si="129"/>
        <v>42</v>
      </c>
      <c r="T195" s="186" cm="1">
        <f t="array" aca="1" ref="T195" ca="1">ROUND(IF($Q195="Y",VLOOKUP($P195, INDIRECT($Q$2),T$6,0)*INDIRECT($P$1),VLOOKUP($P195, INDIRECT($Q$2),T$6,0)),IF($E195="E",0,3))</f>
        <v>94243</v>
      </c>
      <c r="U195" s="186" cm="1">
        <f t="array" aca="1" ref="U195" ca="1">ROUND(IF($Q195="Y",VLOOKUP($P195, INDIRECT($Q$2),U$6,0)*INDIRECT($P$1),VLOOKUP($P195, INDIRECT($Q$2),U$6,0)),IF($E195="E",0,3))</f>
        <v>98012</v>
      </c>
      <c r="V195" s="186" cm="1">
        <f t="array" aca="1" ref="V195" ca="1">ROUND(IF($Q195="Y",VLOOKUP($P195, INDIRECT($Q$2),V$6,0)*INDIRECT($P$1),VLOOKUP($P195, INDIRECT($Q$2),V$6,0)),IF($E195="E",0,3))</f>
        <v>101936</v>
      </c>
      <c r="W195" s="186" cm="1">
        <f t="array" aca="1" ref="W195" ca="1">ROUND(IF($Q195="Y",VLOOKUP($P195, INDIRECT($Q$2),W$6,0)*INDIRECT($P$1),VLOOKUP($P195, INDIRECT($Q$2),W$6,0)),IF($E195="E",0,3))</f>
        <v>106012</v>
      </c>
      <c r="X195" s="186" cm="1">
        <f t="array" aca="1" ref="X195" ca="1">ROUND(IF($Q195="Y",VLOOKUP($P195, INDIRECT($Q$2),X$6,0)*INDIRECT($P$1),VLOOKUP($P195, INDIRECT($Q$2),X$6,0)),IF($E195="E",0,3))</f>
        <v>110252</v>
      </c>
      <c r="Y195" s="186" cm="1">
        <f t="array" aca="1" ref="Y195" ca="1">ROUND(IF($Q195="Y",VLOOKUP($P195, INDIRECT($Q$2),Y$6,0)*INDIRECT($P$1),VLOOKUP($P195, INDIRECT($Q$2),Y$6,0)),IF($E195="E",0,3))</f>
        <v>114661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28"/>
        <v>09926C</v>
      </c>
      <c r="AC195" s="130" t="str">
        <f t="shared" si="131"/>
        <v>Supervisor CPED Project Coordination</v>
      </c>
      <c r="AD195" s="284" t="str">
        <f t="shared" si="132"/>
        <v>42</v>
      </c>
      <c r="AE195" s="282">
        <f t="shared" ca="1" si="122"/>
        <v>45.309999999999995</v>
      </c>
      <c r="AF195" s="282">
        <f t="shared" ca="1" si="123"/>
        <v>47.122</v>
      </c>
      <c r="AG195" s="282">
        <f t="shared" ca="1" si="124"/>
        <v>49.007999999999996</v>
      </c>
      <c r="AH195" s="282">
        <f t="shared" ca="1" si="125"/>
        <v>50.967999999999996</v>
      </c>
      <c r="AI195" s="282">
        <f t="shared" ca="1" si="126"/>
        <v>53.006</v>
      </c>
      <c r="AJ195" s="282">
        <f t="shared" ca="1" si="135"/>
        <v>55.125999999999998</v>
      </c>
      <c r="AK195" s="282" t="str">
        <f t="shared" ca="1" si="136"/>
        <v/>
      </c>
    </row>
    <row r="196" spans="1:37" x14ac:dyDescent="0.3">
      <c r="A196" s="75" t="s">
        <v>216</v>
      </c>
      <c r="B196" s="75">
        <v>8</v>
      </c>
      <c r="C196" s="70" t="s">
        <v>575</v>
      </c>
      <c r="D196" s="75">
        <v>393</v>
      </c>
      <c r="E196" s="75" t="s">
        <v>17</v>
      </c>
      <c r="F196" s="73" t="s">
        <v>438</v>
      </c>
      <c r="G196" s="74">
        <f t="shared" ref="G196:G213" ca="1" si="137">T196</f>
        <v>74614</v>
      </c>
      <c r="H196" s="74">
        <f t="shared" ref="H196:H213" ca="1" si="138">U196</f>
        <v>77601</v>
      </c>
      <c r="I196" s="74">
        <f t="shared" ref="I196:I213" ca="1" si="139">V196</f>
        <v>80709</v>
      </c>
      <c r="J196" s="74">
        <f t="shared" ref="J196:J213" ca="1" si="140">W196</f>
        <v>83941</v>
      </c>
      <c r="K196" s="74">
        <f t="shared" ref="K196:K213" ca="1" si="141">X196</f>
        <v>87301</v>
      </c>
      <c r="L196" s="74">
        <f t="shared" ca="1" si="133"/>
        <v>0</v>
      </c>
      <c r="M196" s="74">
        <f t="shared" ca="1" si="134"/>
        <v>0</v>
      </c>
      <c r="N196" s="72"/>
      <c r="P196" s="187" t="str">
        <f t="shared" si="127"/>
        <v>10074C</v>
      </c>
      <c r="Q196" s="191" t="s">
        <v>600</v>
      </c>
      <c r="R196" s="188" t="str">
        <f t="shared" si="130"/>
        <v>Supervisor Criminal Legal Support Services</v>
      </c>
      <c r="S196" s="189" t="str">
        <f t="shared" si="129"/>
        <v>022</v>
      </c>
      <c r="T196" s="186" cm="1">
        <f t="array" aca="1" ref="T196" ca="1">ROUND(IF($Q196="Y",VLOOKUP($P196, INDIRECT($Q$2),T$6,0)*INDIRECT($P$1),VLOOKUP($P196, INDIRECT($Q$2),T$6,0)),IF($E196="E",0,3))</f>
        <v>74614</v>
      </c>
      <c r="U196" s="186" cm="1">
        <f t="array" aca="1" ref="U196" ca="1">ROUND(IF($Q196="Y",VLOOKUP($P196, INDIRECT($Q$2),U$6,0)*INDIRECT($P$1),VLOOKUP($P196, INDIRECT($Q$2),U$6,0)),IF($E196="E",0,3))</f>
        <v>77601</v>
      </c>
      <c r="V196" s="186" cm="1">
        <f t="array" aca="1" ref="V196" ca="1">ROUND(IF($Q196="Y",VLOOKUP($P196, INDIRECT($Q$2),V$6,0)*INDIRECT($P$1),VLOOKUP($P196, INDIRECT($Q$2),V$6,0)),IF($E196="E",0,3))</f>
        <v>80709</v>
      </c>
      <c r="W196" s="186" cm="1">
        <f t="array" aca="1" ref="W196" ca="1">ROUND(IF($Q196="Y",VLOOKUP($P196, INDIRECT($Q$2),W$6,0)*INDIRECT($P$1),VLOOKUP($P196, INDIRECT($Q$2),W$6,0)),IF($E196="E",0,3))</f>
        <v>83941</v>
      </c>
      <c r="X196" s="186" cm="1">
        <f t="array" aca="1" ref="X196" ca="1">ROUND(IF($Q196="Y",VLOOKUP($P196, INDIRECT($Q$2),X$6,0)*INDIRECT($P$1),VLOOKUP($P196, INDIRECT($Q$2),X$6,0)),IF($E196="E",0,3))</f>
        <v>87301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28"/>
        <v>10074C</v>
      </c>
      <c r="AC196" s="130" t="str">
        <f t="shared" si="131"/>
        <v>Supervisor Criminal Legal Support Services</v>
      </c>
      <c r="AD196" s="284" t="str">
        <f t="shared" si="132"/>
        <v>022</v>
      </c>
      <c r="AE196" s="282">
        <f t="shared" ref="AE196:AE213" ca="1" si="142">IF(T196=0,"",IF($E196="E",ROUNDUP(T196/2080,3),T196))</f>
        <v>35.872999999999998</v>
      </c>
      <c r="AF196" s="282">
        <f t="shared" ref="AF196:AF213" ca="1" si="143">IF(U196=0,"",IF($E196="E",ROUNDUP(U196/2080,3),U196))</f>
        <v>37.308999999999997</v>
      </c>
      <c r="AG196" s="282">
        <f t="shared" ref="AG196:AG213" ca="1" si="144">IF(V196=0,"",IF($E196="E",ROUNDUP(V196/2080,3),V196))</f>
        <v>38.802999999999997</v>
      </c>
      <c r="AH196" s="282">
        <f t="shared" ref="AH196:AH213" ca="1" si="145">IF(W196=0,"",IF($E196="E",ROUNDUP(W196/2080,3),W196))</f>
        <v>40.356999999999999</v>
      </c>
      <c r="AI196" s="282">
        <f t="shared" ref="AI196:AI213" ca="1" si="146">IF(X196=0,"",IF($E196="E",ROUNDUP(X196/2080,3),X196))</f>
        <v>41.971999999999994</v>
      </c>
      <c r="AJ196" s="282" t="str">
        <f t="shared" ca="1" si="135"/>
        <v/>
      </c>
      <c r="AK196" s="282" t="str">
        <f t="shared" ca="1" si="136"/>
        <v/>
      </c>
    </row>
    <row r="197" spans="1:37" x14ac:dyDescent="0.3">
      <c r="A197" s="75" t="s">
        <v>217</v>
      </c>
      <c r="B197" s="75">
        <v>10</v>
      </c>
      <c r="C197" s="70" t="s">
        <v>18</v>
      </c>
      <c r="D197" s="75">
        <v>485</v>
      </c>
      <c r="E197" s="75" t="s">
        <v>17</v>
      </c>
      <c r="F197" s="73" t="s">
        <v>439</v>
      </c>
      <c r="G197" s="74">
        <f t="shared" ca="1" si="137"/>
        <v>84799</v>
      </c>
      <c r="H197" s="74">
        <f t="shared" ca="1" si="138"/>
        <v>89261</v>
      </c>
      <c r="I197" s="74">
        <f t="shared" ca="1" si="139"/>
        <v>93959</v>
      </c>
      <c r="J197" s="74">
        <f t="shared" ca="1" si="140"/>
        <v>98905</v>
      </c>
      <c r="K197" s="74">
        <f t="shared" ca="1" si="141"/>
        <v>101671</v>
      </c>
      <c r="L197" s="74">
        <f t="shared" ca="1" si="133"/>
        <v>104522</v>
      </c>
      <c r="M197" s="74">
        <f t="shared" ca="1" si="134"/>
        <v>107500</v>
      </c>
      <c r="N197" s="72"/>
      <c r="P197" s="187" t="str">
        <f t="shared" si="127"/>
        <v>52918C</v>
      </c>
      <c r="Q197" s="191" t="s">
        <v>600</v>
      </c>
      <c r="R197" s="188" t="str">
        <f t="shared" si="130"/>
        <v>Supervisor Data Practices Compliance</v>
      </c>
      <c r="S197" s="189" t="str">
        <f t="shared" si="129"/>
        <v>83</v>
      </c>
      <c r="T197" s="186" cm="1">
        <f t="array" aca="1" ref="T197" ca="1">ROUND(IF($Q197="Y",VLOOKUP($P197, INDIRECT($Q$2),T$6,0)*INDIRECT($P$1),VLOOKUP($P197, INDIRECT($Q$2),T$6,0)),IF($E197="E",0,3))</f>
        <v>84799</v>
      </c>
      <c r="U197" s="186" cm="1">
        <f t="array" aca="1" ref="U197" ca="1">ROUND(IF($Q197="Y",VLOOKUP($P197, INDIRECT($Q$2),U$6,0)*INDIRECT($P$1),VLOOKUP($P197, INDIRECT($Q$2),U$6,0)),IF($E197="E",0,3))</f>
        <v>89261</v>
      </c>
      <c r="V197" s="186" cm="1">
        <f t="array" aca="1" ref="V197" ca="1">ROUND(IF($Q197="Y",VLOOKUP($P197, INDIRECT($Q$2),V$6,0)*INDIRECT($P$1),VLOOKUP($P197, INDIRECT($Q$2),V$6,0)),IF($E197="E",0,3))</f>
        <v>93959</v>
      </c>
      <c r="W197" s="186" cm="1">
        <f t="array" aca="1" ref="W197" ca="1">ROUND(IF($Q197="Y",VLOOKUP($P197, INDIRECT($Q$2),W$6,0)*INDIRECT($P$1),VLOOKUP($P197, INDIRECT($Q$2),W$6,0)),IF($E197="E",0,3))</f>
        <v>98905</v>
      </c>
      <c r="X197" s="186" cm="1">
        <f t="array" aca="1" ref="X197" ca="1">ROUND(IF($Q197="Y",VLOOKUP($P197, INDIRECT($Q$2),X$6,0)*INDIRECT($P$1),VLOOKUP($P197, INDIRECT($Q$2),X$6,0)),IF($E197="E",0,3))</f>
        <v>101671</v>
      </c>
      <c r="Y197" s="186" cm="1">
        <f t="array" aca="1" ref="Y197" ca="1">ROUND(IF($Q197="Y",VLOOKUP($P197, INDIRECT($Q$2),Y$6,0)*INDIRECT($P$1),VLOOKUP($P197, INDIRECT($Q$2),Y$6,0)),IF($E197="E",0,3))</f>
        <v>104522</v>
      </c>
      <c r="Z197" s="186" cm="1">
        <f t="array" aca="1" ref="Z197" ca="1">ROUND(IF($Q197="Y",VLOOKUP($P197, INDIRECT($Q$2),Z$6,0)*INDIRECT($P$1),VLOOKUP($P197, INDIRECT($Q$2),Z$6,0)),IF($E197="E",0,3))</f>
        <v>107500</v>
      </c>
      <c r="AA197" s="186"/>
      <c r="AB197" s="282" t="str">
        <f t="shared" si="128"/>
        <v>52918C</v>
      </c>
      <c r="AC197" s="130" t="str">
        <f t="shared" si="131"/>
        <v>Supervisor Data Practices Compliance</v>
      </c>
      <c r="AD197" s="284" t="str">
        <f t="shared" si="132"/>
        <v>83</v>
      </c>
      <c r="AE197" s="282">
        <f t="shared" ca="1" si="142"/>
        <v>40.768999999999998</v>
      </c>
      <c r="AF197" s="282">
        <f t="shared" ca="1" si="143"/>
        <v>42.913999999999994</v>
      </c>
      <c r="AG197" s="282">
        <f t="shared" ca="1" si="144"/>
        <v>45.172999999999995</v>
      </c>
      <c r="AH197" s="282">
        <f t="shared" ca="1" si="145"/>
        <v>47.550999999999995</v>
      </c>
      <c r="AI197" s="282">
        <f t="shared" ca="1" si="146"/>
        <v>48.881</v>
      </c>
      <c r="AJ197" s="282">
        <f t="shared" ca="1" si="135"/>
        <v>50.250999999999998</v>
      </c>
      <c r="AK197" s="282">
        <f t="shared" ca="1" si="136"/>
        <v>51.683</v>
      </c>
    </row>
    <row r="198" spans="1:37" x14ac:dyDescent="0.3">
      <c r="A198" s="75" t="s">
        <v>219</v>
      </c>
      <c r="B198" s="75">
        <v>7</v>
      </c>
      <c r="C198" s="70" t="s">
        <v>218</v>
      </c>
      <c r="D198" s="75">
        <v>325</v>
      </c>
      <c r="E198" s="75" t="s">
        <v>17</v>
      </c>
      <c r="F198" s="73" t="s">
        <v>440</v>
      </c>
      <c r="G198" s="74">
        <f t="shared" ca="1" si="137"/>
        <v>63353</v>
      </c>
      <c r="H198" s="74">
        <f t="shared" ca="1" si="138"/>
        <v>65890</v>
      </c>
      <c r="I198" s="74">
        <f t="shared" ca="1" si="139"/>
        <v>68529</v>
      </c>
      <c r="J198" s="74">
        <f t="shared" ca="1" si="140"/>
        <v>71272</v>
      </c>
      <c r="K198" s="74">
        <f t="shared" ca="1" si="141"/>
        <v>74126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ref="P198:P213" si="147">A198</f>
        <v>09924C</v>
      </c>
      <c r="Q198" s="191" t="s">
        <v>600</v>
      </c>
      <c r="R198" s="188" t="str">
        <f t="shared" si="130"/>
        <v>Supervisor Document Solution Center</v>
      </c>
      <c r="S198" s="189" t="str">
        <f t="shared" si="129"/>
        <v>12B</v>
      </c>
      <c r="T198" s="186" cm="1">
        <f t="array" aca="1" ref="T198" ca="1">ROUND(IF($Q198="Y",VLOOKUP($P198, INDIRECT($Q$2),T$6,0)*INDIRECT($P$1),VLOOKUP($P198, INDIRECT($Q$2),T$6,0)),IF($E198="E",0,3))</f>
        <v>63353</v>
      </c>
      <c r="U198" s="186" cm="1">
        <f t="array" aca="1" ref="U198" ca="1">ROUND(IF($Q198="Y",VLOOKUP($P198, INDIRECT($Q$2),U$6,0)*INDIRECT($P$1),VLOOKUP($P198, INDIRECT($Q$2),U$6,0)),IF($E198="E",0,3))</f>
        <v>65890</v>
      </c>
      <c r="V198" s="186" cm="1">
        <f t="array" aca="1" ref="V198" ca="1">ROUND(IF($Q198="Y",VLOOKUP($P198, INDIRECT($Q$2),V$6,0)*INDIRECT($P$1),VLOOKUP($P198, INDIRECT($Q$2),V$6,0)),IF($E198="E",0,3))</f>
        <v>68529</v>
      </c>
      <c r="W198" s="186" cm="1">
        <f t="array" aca="1" ref="W198" ca="1">ROUND(IF($Q198="Y",VLOOKUP($P198, INDIRECT($Q$2),W$6,0)*INDIRECT($P$1),VLOOKUP($P198, INDIRECT($Q$2),W$6,0)),IF($E198="E",0,3))</f>
        <v>71272</v>
      </c>
      <c r="X198" s="186" cm="1">
        <f t="array" aca="1" ref="X198" ca="1">ROUND(IF($Q198="Y",VLOOKUP($P198, INDIRECT($Q$2),X$6,0)*INDIRECT($P$1),VLOOKUP($P198, INDIRECT($Q$2),X$6,0)),IF($E198="E",0,3))</f>
        <v>74126</v>
      </c>
      <c r="Y198" s="186" cm="1">
        <f t="array" aca="1" ref="Y198" ca="1">ROUND(IF($Q198="Y",VLOOKUP($P198, INDIRECT($Q$2),Y$6,0)*INDIRECT($P$1),VLOOKUP($P198, INDIRECT($Q$2),Y$6,0)),IF($E198="E",0,3))</f>
        <v>0</v>
      </c>
      <c r="Z198" s="186" cm="1">
        <f t="array" aca="1" ref="Z198" ca="1">ROUND(IF($Q198="Y",VLOOKUP($P198, INDIRECT($Q$2),Z$6,0)*INDIRECT($P$1),VLOOKUP($P198, INDIRECT($Q$2),Z$6,0)),IF($E198="E",0,3))</f>
        <v>0</v>
      </c>
      <c r="AA198" s="186"/>
      <c r="AB198" s="282" t="str">
        <f t="shared" ref="AB198:AB213" si="148">A198</f>
        <v>09924C</v>
      </c>
      <c r="AC198" s="130" t="str">
        <f t="shared" si="131"/>
        <v>Supervisor Document Solution Center</v>
      </c>
      <c r="AD198" s="284" t="str">
        <f t="shared" si="132"/>
        <v>12B</v>
      </c>
      <c r="AE198" s="282">
        <f t="shared" ca="1" si="142"/>
        <v>30.459</v>
      </c>
      <c r="AF198" s="282">
        <f t="shared" ca="1" si="143"/>
        <v>31.678000000000001</v>
      </c>
      <c r="AG198" s="282">
        <f t="shared" ca="1" si="144"/>
        <v>32.946999999999996</v>
      </c>
      <c r="AH198" s="282">
        <f t="shared" ca="1" si="145"/>
        <v>34.265999999999998</v>
      </c>
      <c r="AI198" s="282">
        <f t="shared" ca="1" si="146"/>
        <v>35.637999999999998</v>
      </c>
      <c r="AJ198" s="282" t="str">
        <f t="shared" ca="1" si="135"/>
        <v/>
      </c>
      <c r="AK198" s="282" t="str">
        <f t="shared" ca="1" si="136"/>
        <v/>
      </c>
    </row>
    <row r="199" spans="1:37" x14ac:dyDescent="0.3">
      <c r="A199" s="75" t="s">
        <v>210</v>
      </c>
      <c r="B199" s="75">
        <v>9</v>
      </c>
      <c r="C199" s="70" t="s">
        <v>178</v>
      </c>
      <c r="D199" s="75">
        <v>425</v>
      </c>
      <c r="E199" s="75" t="s">
        <v>17</v>
      </c>
      <c r="F199" s="73" t="s">
        <v>441</v>
      </c>
      <c r="G199" s="74">
        <f t="shared" si="137"/>
        <v>82430</v>
      </c>
      <c r="H199" s="74">
        <f t="shared" si="138"/>
        <v>87944</v>
      </c>
      <c r="I199" s="74">
        <f t="shared" si="139"/>
        <v>90407</v>
      </c>
      <c r="J199" s="74">
        <f t="shared" si="140"/>
        <v>92939</v>
      </c>
      <c r="K199" s="74">
        <f t="shared" si="141"/>
        <v>95589</v>
      </c>
      <c r="L199" s="74">
        <f t="shared" si="133"/>
        <v>0</v>
      </c>
      <c r="M199" s="74">
        <f t="shared" si="134"/>
        <v>0</v>
      </c>
      <c r="N199" s="72"/>
      <c r="P199" s="187" t="str">
        <f t="shared" si="147"/>
        <v>52915C</v>
      </c>
      <c r="Q199" s="191" t="s">
        <v>600</v>
      </c>
      <c r="R199" s="188" t="str">
        <f t="shared" si="130"/>
        <v>Supervisor Election Administration</v>
      </c>
      <c r="S199" s="189" t="str">
        <f t="shared" si="129"/>
        <v>36</v>
      </c>
      <c r="T199" s="186">
        <v>82430</v>
      </c>
      <c r="U199" s="186">
        <v>87944</v>
      </c>
      <c r="V199" s="186">
        <v>90407</v>
      </c>
      <c r="W199" s="186">
        <v>92939</v>
      </c>
      <c r="X199" s="186">
        <v>95589</v>
      </c>
      <c r="Y199" s="186">
        <v>0</v>
      </c>
      <c r="Z199" s="186">
        <v>0</v>
      </c>
      <c r="AA199" s="186"/>
      <c r="AB199" s="282" t="str">
        <f t="shared" si="148"/>
        <v>52915C</v>
      </c>
      <c r="AC199" s="130" t="str">
        <f t="shared" si="131"/>
        <v>Supervisor Election Administration</v>
      </c>
      <c r="AD199" s="284" t="str">
        <f t="shared" si="132"/>
        <v>36</v>
      </c>
      <c r="AE199" s="282">
        <f t="shared" si="142"/>
        <v>39.629999999999995</v>
      </c>
      <c r="AF199" s="282">
        <f t="shared" si="143"/>
        <v>42.280999999999999</v>
      </c>
      <c r="AG199" s="282">
        <f t="shared" si="144"/>
        <v>43.464999999999996</v>
      </c>
      <c r="AH199" s="282">
        <f t="shared" si="145"/>
        <v>44.683</v>
      </c>
      <c r="AI199" s="282">
        <f t="shared" si="146"/>
        <v>45.957000000000001</v>
      </c>
      <c r="AJ199" s="282" t="str">
        <f t="shared" si="135"/>
        <v/>
      </c>
      <c r="AK199" s="282" t="str">
        <f t="shared" si="136"/>
        <v/>
      </c>
    </row>
    <row r="200" spans="1:37" x14ac:dyDescent="0.3">
      <c r="A200" s="75" t="s">
        <v>220</v>
      </c>
      <c r="B200" s="75">
        <v>12</v>
      </c>
      <c r="C200" s="70" t="s">
        <v>60</v>
      </c>
      <c r="D200" s="75">
        <v>543</v>
      </c>
      <c r="E200" s="75" t="s">
        <v>17</v>
      </c>
      <c r="F200" s="73" t="s">
        <v>442</v>
      </c>
      <c r="G200" s="74">
        <f t="shared" ca="1" si="137"/>
        <v>100673</v>
      </c>
      <c r="H200" s="74">
        <f t="shared" ca="1" si="138"/>
        <v>106287</v>
      </c>
      <c r="I200" s="74">
        <f t="shared" ca="1" si="139"/>
        <v>113574</v>
      </c>
      <c r="J200" s="74">
        <f t="shared" ca="1" si="140"/>
        <v>116755</v>
      </c>
      <c r="K200" s="74">
        <f t="shared" ca="1" si="141"/>
        <v>120023</v>
      </c>
      <c r="L200" s="74">
        <f t="shared" ca="1" si="133"/>
        <v>123446</v>
      </c>
      <c r="M200" s="74">
        <f t="shared" ca="1" si="134"/>
        <v>0</v>
      </c>
      <c r="N200" s="72"/>
      <c r="P200" s="187" t="str">
        <f t="shared" si="147"/>
        <v>09986C</v>
      </c>
      <c r="Q200" s="191" t="s">
        <v>600</v>
      </c>
      <c r="R200" s="188" t="str">
        <f t="shared" si="130"/>
        <v>Supervisor Emergency Management Operators</v>
      </c>
      <c r="S200" s="189" t="str">
        <f t="shared" si="129"/>
        <v>44</v>
      </c>
      <c r="T200" s="186" cm="1">
        <f t="array" aca="1" ref="T200" ca="1">ROUND(IF($Q200="Y",VLOOKUP($P200, INDIRECT($Q$2),T$6,0)*INDIRECT($P$1),VLOOKUP($P200, INDIRECT($Q$2),T$6,0)),IF($E200="E",0,3))</f>
        <v>100673</v>
      </c>
      <c r="U200" s="186" cm="1">
        <f t="array" aca="1" ref="U200" ca="1">ROUND(IF($Q200="Y",VLOOKUP($P200, INDIRECT($Q$2),U$6,0)*INDIRECT($P$1),VLOOKUP($P200, INDIRECT($Q$2),U$6,0)),IF($E200="E",0,3))</f>
        <v>106287</v>
      </c>
      <c r="V200" s="186" cm="1">
        <f t="array" aca="1" ref="V200" ca="1">ROUND(IF($Q200="Y",VLOOKUP($P200, INDIRECT($Q$2),V$6,0)*INDIRECT($P$1),VLOOKUP($P200, INDIRECT($Q$2),V$6,0)),IF($E200="E",0,3))</f>
        <v>113574</v>
      </c>
      <c r="W200" s="186" cm="1">
        <f t="array" aca="1" ref="W200" ca="1">ROUND(IF($Q200="Y",VLOOKUP($P200, INDIRECT($Q$2),W$6,0)*INDIRECT($P$1),VLOOKUP($P200, INDIRECT($Q$2),W$6,0)),IF($E200="E",0,3))</f>
        <v>116755</v>
      </c>
      <c r="X200" s="186" cm="1">
        <f t="array" aca="1" ref="X200" ca="1">ROUND(IF($Q200="Y",VLOOKUP($P200, INDIRECT($Q$2),X$6,0)*INDIRECT($P$1),VLOOKUP($P200, INDIRECT($Q$2),X$6,0)),IF($E200="E",0,3))</f>
        <v>120023</v>
      </c>
      <c r="Y200" s="186" cm="1">
        <f t="array" aca="1" ref="Y200" ca="1">ROUND(IF($Q200="Y",VLOOKUP($P200, INDIRECT($Q$2),Y$6,0)*INDIRECT($P$1),VLOOKUP($P200, INDIRECT($Q$2),Y$6,0)),IF($E200="E",0,3))</f>
        <v>123446</v>
      </c>
      <c r="Z200" s="186" cm="1">
        <f t="array" aca="1" ref="Z200" ca="1">ROUND(IF($Q200="Y",VLOOKUP($P200, INDIRECT($Q$2),Z$6,0)*INDIRECT($P$1),VLOOKUP($P200, INDIRECT($Q$2),Z$6,0)),IF($E200="E",0,3))</f>
        <v>0</v>
      </c>
      <c r="AA200" s="186"/>
      <c r="AB200" s="282" t="str">
        <f t="shared" si="148"/>
        <v>09986C</v>
      </c>
      <c r="AC200" s="130" t="str">
        <f t="shared" si="131"/>
        <v>Supervisor Emergency Management Operators</v>
      </c>
      <c r="AD200" s="284" t="str">
        <f t="shared" si="132"/>
        <v>44</v>
      </c>
      <c r="AE200" s="282">
        <f t="shared" ca="1" si="142"/>
        <v>48.400999999999996</v>
      </c>
      <c r="AF200" s="282">
        <f t="shared" ca="1" si="143"/>
        <v>51.099999999999994</v>
      </c>
      <c r="AG200" s="282">
        <f t="shared" ca="1" si="144"/>
        <v>54.602999999999994</v>
      </c>
      <c r="AH200" s="282">
        <f t="shared" ca="1" si="145"/>
        <v>56.132999999999996</v>
      </c>
      <c r="AI200" s="282">
        <f t="shared" ca="1" si="146"/>
        <v>57.704000000000001</v>
      </c>
      <c r="AJ200" s="282">
        <f t="shared" ca="1" si="135"/>
        <v>59.349999999999994</v>
      </c>
      <c r="AK200" s="282" t="str">
        <f t="shared" ca="1" si="136"/>
        <v/>
      </c>
    </row>
    <row r="201" spans="1:37" x14ac:dyDescent="0.3">
      <c r="A201" s="75" t="s">
        <v>222</v>
      </c>
      <c r="B201" s="75">
        <v>9</v>
      </c>
      <c r="C201" s="70" t="s">
        <v>221</v>
      </c>
      <c r="D201" s="75">
        <v>428</v>
      </c>
      <c r="E201" s="75" t="s">
        <v>17</v>
      </c>
      <c r="F201" s="73" t="s">
        <v>443</v>
      </c>
      <c r="G201" s="74">
        <f t="shared" ca="1" si="137"/>
        <v>85563</v>
      </c>
      <c r="H201" s="74">
        <f t="shared" ca="1" si="138"/>
        <v>88985</v>
      </c>
      <c r="I201" s="74">
        <f t="shared" ca="1" si="139"/>
        <v>92546</v>
      </c>
      <c r="J201" s="74">
        <f t="shared" ca="1" si="140"/>
        <v>96246</v>
      </c>
      <c r="K201" s="74">
        <f t="shared" ca="1" si="141"/>
        <v>100096</v>
      </c>
      <c r="L201" s="74">
        <f t="shared" ca="1" si="133"/>
        <v>0</v>
      </c>
      <c r="M201" s="74">
        <f t="shared" ca="1" si="134"/>
        <v>0</v>
      </c>
      <c r="N201" s="72"/>
      <c r="P201" s="187" t="str">
        <f t="shared" si="147"/>
        <v>10077C</v>
      </c>
      <c r="Q201" s="191" t="s">
        <v>600</v>
      </c>
      <c r="R201" s="188" t="str">
        <f t="shared" si="130"/>
        <v>Supervisor IT Deskside Services</v>
      </c>
      <c r="S201" s="189" t="str">
        <f t="shared" si="129"/>
        <v>12</v>
      </c>
      <c r="T201" s="186" cm="1">
        <f t="array" aca="1" ref="T201" ca="1">ROUND(IF($Q201="Y",VLOOKUP($P201, INDIRECT($Q$2),T$6,0)*INDIRECT($P$1),VLOOKUP($P201, INDIRECT($Q$2),T$6,0)),IF($E201="E",0,3))</f>
        <v>85563</v>
      </c>
      <c r="U201" s="186" cm="1">
        <f t="array" aca="1" ref="U201" ca="1">ROUND(IF($Q201="Y",VLOOKUP($P201, INDIRECT($Q$2),U$6,0)*INDIRECT($P$1),VLOOKUP($P201, INDIRECT($Q$2),U$6,0)),IF($E201="E",0,3))</f>
        <v>88985</v>
      </c>
      <c r="V201" s="186" cm="1">
        <f t="array" aca="1" ref="V201" ca="1">ROUND(IF($Q201="Y",VLOOKUP($P201, INDIRECT($Q$2),V$6,0)*INDIRECT($P$1),VLOOKUP($P201, INDIRECT($Q$2),V$6,0)),IF($E201="E",0,3))</f>
        <v>92546</v>
      </c>
      <c r="W201" s="186" cm="1">
        <f t="array" aca="1" ref="W201" ca="1">ROUND(IF($Q201="Y",VLOOKUP($P201, INDIRECT($Q$2),W$6,0)*INDIRECT($P$1),VLOOKUP($P201, INDIRECT($Q$2),W$6,0)),IF($E201="E",0,3))</f>
        <v>96246</v>
      </c>
      <c r="X201" s="186" cm="1">
        <f t="array" aca="1" ref="X201" ca="1">ROUND(IF($Q201="Y",VLOOKUP($P201, INDIRECT($Q$2),X$6,0)*INDIRECT($P$1),VLOOKUP($P201, INDIRECT($Q$2),X$6,0)),IF($E201="E",0,3))</f>
        <v>100096</v>
      </c>
      <c r="Y201" s="186" cm="1">
        <f t="array" aca="1" ref="Y201" ca="1">ROUND(IF($Q201="Y",VLOOKUP($P201, INDIRECT($Q$2),Y$6,0)*INDIRECT($P$1),VLOOKUP($P201, INDIRECT($Q$2),Y$6,0)),IF($E201="E",0,3))</f>
        <v>0</v>
      </c>
      <c r="Z201" s="186" cm="1">
        <f t="array" aca="1" ref="Z201" ca="1">ROUND(IF($Q201="Y",VLOOKUP($P201, INDIRECT($Q$2),Z$6,0)*INDIRECT($P$1),VLOOKUP($P201, INDIRECT($Q$2),Z$6,0)),IF($E201="E",0,3))</f>
        <v>0</v>
      </c>
      <c r="AA201" s="186"/>
      <c r="AB201" s="282" t="str">
        <f t="shared" si="148"/>
        <v>10077C</v>
      </c>
      <c r="AC201" s="130" t="str">
        <f t="shared" si="131"/>
        <v>Supervisor IT Deskside Services</v>
      </c>
      <c r="AD201" s="284" t="str">
        <f t="shared" si="132"/>
        <v>12</v>
      </c>
      <c r="AE201" s="282">
        <f t="shared" ca="1" si="142"/>
        <v>41.137</v>
      </c>
      <c r="AF201" s="282">
        <f t="shared" ca="1" si="143"/>
        <v>42.781999999999996</v>
      </c>
      <c r="AG201" s="282">
        <f t="shared" ca="1" si="144"/>
        <v>44.494</v>
      </c>
      <c r="AH201" s="282">
        <f t="shared" ca="1" si="145"/>
        <v>46.272999999999996</v>
      </c>
      <c r="AI201" s="282">
        <f t="shared" ca="1" si="146"/>
        <v>48.123999999999995</v>
      </c>
      <c r="AJ201" s="282" t="str">
        <f t="shared" ca="1" si="135"/>
        <v/>
      </c>
      <c r="AK201" s="282" t="str">
        <f t="shared" ca="1" si="136"/>
        <v/>
      </c>
    </row>
    <row r="202" spans="1:37" x14ac:dyDescent="0.3">
      <c r="A202" s="75" t="s">
        <v>223</v>
      </c>
      <c r="B202" s="75">
        <v>9</v>
      </c>
      <c r="C202" s="70" t="s">
        <v>221</v>
      </c>
      <c r="D202" s="75">
        <v>428</v>
      </c>
      <c r="E202" s="75" t="s">
        <v>17</v>
      </c>
      <c r="F202" s="73" t="s">
        <v>444</v>
      </c>
      <c r="G202" s="74">
        <f t="shared" ca="1" si="137"/>
        <v>85563</v>
      </c>
      <c r="H202" s="74">
        <f t="shared" ca="1" si="138"/>
        <v>88985</v>
      </c>
      <c r="I202" s="74">
        <f t="shared" ca="1" si="139"/>
        <v>92546</v>
      </c>
      <c r="J202" s="74">
        <f t="shared" ca="1" si="140"/>
        <v>96246</v>
      </c>
      <c r="K202" s="74">
        <f t="shared" ca="1" si="141"/>
        <v>100096</v>
      </c>
      <c r="L202" s="74">
        <f t="shared" ca="1" si="133"/>
        <v>0</v>
      </c>
      <c r="M202" s="74">
        <f t="shared" ca="1" si="134"/>
        <v>0</v>
      </c>
      <c r="N202" s="72"/>
      <c r="P202" s="187" t="str">
        <f t="shared" si="147"/>
        <v>10078C</v>
      </c>
      <c r="Q202" s="191" t="s">
        <v>600</v>
      </c>
      <c r="R202" s="188" t="str">
        <f t="shared" si="130"/>
        <v xml:space="preserve">Supervisor IT Service Desk </v>
      </c>
      <c r="S202" s="189" t="str">
        <f t="shared" si="129"/>
        <v>12</v>
      </c>
      <c r="T202" s="186" cm="1">
        <f t="array" aca="1" ref="T202" ca="1">ROUND(IF($Q202="Y",VLOOKUP($P202, INDIRECT($Q$2),T$6,0)*INDIRECT($P$1),VLOOKUP($P202, INDIRECT($Q$2),T$6,0)),IF($E202="E",0,3))</f>
        <v>85563</v>
      </c>
      <c r="U202" s="186" cm="1">
        <f t="array" aca="1" ref="U202" ca="1">ROUND(IF($Q202="Y",VLOOKUP($P202, INDIRECT($Q$2),U$6,0)*INDIRECT($P$1),VLOOKUP($P202, INDIRECT($Q$2),U$6,0)),IF($E202="E",0,3))</f>
        <v>88985</v>
      </c>
      <c r="V202" s="186" cm="1">
        <f t="array" aca="1" ref="V202" ca="1">ROUND(IF($Q202="Y",VLOOKUP($P202, INDIRECT($Q$2),V$6,0)*INDIRECT($P$1),VLOOKUP($P202, INDIRECT($Q$2),V$6,0)),IF($E202="E",0,3))</f>
        <v>92546</v>
      </c>
      <c r="W202" s="186" cm="1">
        <f t="array" aca="1" ref="W202" ca="1">ROUND(IF($Q202="Y",VLOOKUP($P202, INDIRECT($Q$2),W$6,0)*INDIRECT($P$1),VLOOKUP($P202, INDIRECT($Q$2),W$6,0)),IF($E202="E",0,3))</f>
        <v>96246</v>
      </c>
      <c r="X202" s="186" cm="1">
        <f t="array" aca="1" ref="X202" ca="1">ROUND(IF($Q202="Y",VLOOKUP($P202, INDIRECT($Q$2),X$6,0)*INDIRECT($P$1),VLOOKUP($P202, INDIRECT($Q$2),X$6,0)),IF($E202="E",0,3))</f>
        <v>100096</v>
      </c>
      <c r="Y202" s="186" cm="1">
        <f t="array" aca="1" ref="Y202" ca="1">ROUND(IF($Q202="Y",VLOOKUP($P202, INDIRECT($Q$2),Y$6,0)*INDIRECT($P$1),VLOOKUP($P202, INDIRECT($Q$2),Y$6,0)),IF($E202="E",0,3))</f>
        <v>0</v>
      </c>
      <c r="Z202" s="186" cm="1">
        <f t="array" aca="1" ref="Z202" ca="1">ROUND(IF($Q202="Y",VLOOKUP($P202, INDIRECT($Q$2),Z$6,0)*INDIRECT($P$1),VLOOKUP($P202, INDIRECT($Q$2),Z$6,0)),IF($E202="E",0,3))</f>
        <v>0</v>
      </c>
      <c r="AA202" s="186"/>
      <c r="AB202" s="282" t="str">
        <f t="shared" si="148"/>
        <v>10078C</v>
      </c>
      <c r="AC202" s="130" t="str">
        <f t="shared" si="131"/>
        <v xml:space="preserve">Supervisor IT Service Desk </v>
      </c>
      <c r="AD202" s="284" t="str">
        <f t="shared" si="132"/>
        <v>12</v>
      </c>
      <c r="AE202" s="282">
        <f t="shared" ca="1" si="142"/>
        <v>41.137</v>
      </c>
      <c r="AF202" s="282">
        <f t="shared" ca="1" si="143"/>
        <v>42.781999999999996</v>
      </c>
      <c r="AG202" s="282">
        <f t="shared" ca="1" si="144"/>
        <v>44.494</v>
      </c>
      <c r="AH202" s="282">
        <f t="shared" ca="1" si="145"/>
        <v>46.272999999999996</v>
      </c>
      <c r="AI202" s="282">
        <f t="shared" ca="1" si="146"/>
        <v>48.123999999999995</v>
      </c>
      <c r="AJ202" s="282" t="str">
        <f t="shared" ca="1" si="135"/>
        <v/>
      </c>
      <c r="AK202" s="282" t="str">
        <f t="shared" ca="1" si="136"/>
        <v/>
      </c>
    </row>
    <row r="203" spans="1:37" x14ac:dyDescent="0.3">
      <c r="A203" s="75" t="s">
        <v>225</v>
      </c>
      <c r="B203" s="75">
        <v>8</v>
      </c>
      <c r="C203" s="70" t="s">
        <v>224</v>
      </c>
      <c r="D203" s="75">
        <v>368</v>
      </c>
      <c r="E203" s="75" t="s">
        <v>21</v>
      </c>
      <c r="F203" s="73" t="s">
        <v>445</v>
      </c>
      <c r="G203" s="74">
        <f t="shared" ca="1" si="137"/>
        <v>37.545999999999999</v>
      </c>
      <c r="H203" s="74">
        <f t="shared" ca="1" si="138"/>
        <v>38.598999999999997</v>
      </c>
      <c r="I203" s="74">
        <f t="shared" ca="1" si="139"/>
        <v>39.679000000000002</v>
      </c>
      <c r="J203" s="74">
        <f t="shared" ca="1" si="140"/>
        <v>40.808999999999997</v>
      </c>
      <c r="K203" s="74">
        <f t="shared" ca="1" si="141"/>
        <v>41.646999999999998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10153C</v>
      </c>
      <c r="Q203" s="191" t="s">
        <v>600</v>
      </c>
      <c r="R203" s="188" t="str">
        <f t="shared" si="130"/>
        <v xml:space="preserve">Supervisor Payroll/Accounting </v>
      </c>
      <c r="S203" s="189" t="str">
        <f t="shared" ref="S203:S213" si="149">C203</f>
        <v>102</v>
      </c>
      <c r="T203" s="186" cm="1">
        <f t="array" aca="1" ref="T203" ca="1">ROUND(IF($Q203="Y",VLOOKUP($P203, INDIRECT($Q$2),T$6,0)*INDIRECT($P$1),VLOOKUP($P203, INDIRECT($Q$2),T$6,0)),IF($E203="E",0,3))</f>
        <v>37.545999999999999</v>
      </c>
      <c r="U203" s="186" cm="1">
        <f t="array" aca="1" ref="U203" ca="1">ROUND(IF($Q203="Y",VLOOKUP($P203, INDIRECT($Q$2),U$6,0)*INDIRECT($P$1),VLOOKUP($P203, INDIRECT($Q$2),U$6,0)),IF($E203="E",0,3))</f>
        <v>38.598999999999997</v>
      </c>
      <c r="V203" s="186" cm="1">
        <f t="array" aca="1" ref="V203" ca="1">ROUND(IF($Q203="Y",VLOOKUP($P203, INDIRECT($Q$2),V$6,0)*INDIRECT($P$1),VLOOKUP($P203, INDIRECT($Q$2),V$6,0)),IF($E203="E",0,3))</f>
        <v>39.679000000000002</v>
      </c>
      <c r="W203" s="186" cm="1">
        <f t="array" aca="1" ref="W203" ca="1">ROUND(IF($Q203="Y",VLOOKUP($P203, INDIRECT($Q$2),W$6,0)*INDIRECT($P$1),VLOOKUP($P203, INDIRECT($Q$2),W$6,0)),IF($E203="E",0,3))</f>
        <v>40.808999999999997</v>
      </c>
      <c r="X203" s="186" cm="1">
        <f t="array" aca="1" ref="X203" ca="1">ROUND(IF($Q203="Y",VLOOKUP($P203, INDIRECT($Q$2),X$6,0)*INDIRECT($P$1),VLOOKUP($P203, INDIRECT($Q$2),X$6,0)),IF($E203="E",0,3))</f>
        <v>41.646999999999998</v>
      </c>
      <c r="Y203" s="186" cm="1">
        <f t="array" aca="1" ref="Y203" ca="1">ROUND(IF($Q203="Y",VLOOKUP($P203, INDIRECT($Q$2),Y$6,0)*INDIRECT($P$1),VLOOKUP($P203, INDIRECT($Q$2),Y$6,0)),IF($E203="E",0,3))</f>
        <v>0</v>
      </c>
      <c r="Z203" s="186" cm="1">
        <f t="array" aca="1" ref="Z203" ca="1">ROUND(IF($Q203="Y",VLOOKUP($P203, INDIRECT($Q$2),Z$6,0)*INDIRECT($P$1),VLOOKUP($P203, INDIRECT($Q$2),Z$6,0)),IF($E203="E",0,3))</f>
        <v>0</v>
      </c>
      <c r="AA203" s="186"/>
      <c r="AB203" s="282" t="str">
        <f t="shared" si="148"/>
        <v>10153C</v>
      </c>
      <c r="AC203" s="130" t="str">
        <f t="shared" si="131"/>
        <v xml:space="preserve">Supervisor Payroll/Accounting </v>
      </c>
      <c r="AD203" s="284" t="str">
        <f t="shared" si="132"/>
        <v>102</v>
      </c>
      <c r="AE203" s="282">
        <f t="shared" ca="1" si="142"/>
        <v>37.545999999999999</v>
      </c>
      <c r="AF203" s="282">
        <f t="shared" ca="1" si="143"/>
        <v>38.598999999999997</v>
      </c>
      <c r="AG203" s="282">
        <f t="shared" ca="1" si="144"/>
        <v>39.679000000000002</v>
      </c>
      <c r="AH203" s="282">
        <f t="shared" ca="1" si="145"/>
        <v>40.808999999999997</v>
      </c>
      <c r="AI203" s="282">
        <f t="shared" ca="1" si="146"/>
        <v>41.646999999999998</v>
      </c>
      <c r="AJ203" s="282" t="str">
        <f t="shared" ca="1" si="135"/>
        <v/>
      </c>
      <c r="AK203" s="282" t="str">
        <f t="shared" ca="1" si="136"/>
        <v/>
      </c>
    </row>
    <row r="204" spans="1:37" x14ac:dyDescent="0.3">
      <c r="A204" s="75" t="s">
        <v>226</v>
      </c>
      <c r="B204" s="75">
        <v>12</v>
      </c>
      <c r="C204" s="70" t="s">
        <v>60</v>
      </c>
      <c r="D204" s="75">
        <v>550</v>
      </c>
      <c r="E204" s="75" t="s">
        <v>17</v>
      </c>
      <c r="F204" s="73" t="s">
        <v>446</v>
      </c>
      <c r="G204" s="74">
        <f t="shared" ca="1" si="137"/>
        <v>100673</v>
      </c>
      <c r="H204" s="74">
        <f t="shared" ca="1" si="138"/>
        <v>106287</v>
      </c>
      <c r="I204" s="74">
        <f t="shared" ca="1" si="139"/>
        <v>113574</v>
      </c>
      <c r="J204" s="74">
        <f t="shared" ca="1" si="140"/>
        <v>116755</v>
      </c>
      <c r="K204" s="74">
        <f t="shared" ca="1" si="141"/>
        <v>120023</v>
      </c>
      <c r="L204" s="74">
        <f t="shared" ca="1" si="133"/>
        <v>123446</v>
      </c>
      <c r="M204" s="74">
        <f t="shared" ca="1" si="134"/>
        <v>0</v>
      </c>
      <c r="N204" s="72"/>
      <c r="P204" s="187" t="str">
        <f t="shared" si="147"/>
        <v>10170C</v>
      </c>
      <c r="Q204" s="191" t="s">
        <v>600</v>
      </c>
      <c r="R204" s="188" t="str">
        <f t="shared" si="130"/>
        <v>Supervisor Plans Review</v>
      </c>
      <c r="S204" s="189" t="str">
        <f t="shared" si="149"/>
        <v>44</v>
      </c>
      <c r="T204" s="186" cm="1">
        <f t="array" aca="1" ref="T204" ca="1">ROUND(IF($Q204="Y",VLOOKUP($P204, INDIRECT($Q$2),T$6,0)*INDIRECT($P$1),VLOOKUP($P204, INDIRECT($Q$2),T$6,0)),IF($E204="E",0,3))</f>
        <v>100673</v>
      </c>
      <c r="U204" s="186" cm="1">
        <f t="array" aca="1" ref="U204" ca="1">ROUND(IF($Q204="Y",VLOOKUP($P204, INDIRECT($Q$2),U$6,0)*INDIRECT($P$1),VLOOKUP($P204, INDIRECT($Q$2),U$6,0)),IF($E204="E",0,3))</f>
        <v>106287</v>
      </c>
      <c r="V204" s="186" cm="1">
        <f t="array" aca="1" ref="V204" ca="1">ROUND(IF($Q204="Y",VLOOKUP($P204, INDIRECT($Q$2),V$6,0)*INDIRECT($P$1),VLOOKUP($P204, INDIRECT($Q$2),V$6,0)),IF($E204="E",0,3))</f>
        <v>113574</v>
      </c>
      <c r="W204" s="186" cm="1">
        <f t="array" aca="1" ref="W204" ca="1">ROUND(IF($Q204="Y",VLOOKUP($P204, INDIRECT($Q$2),W$6,0)*INDIRECT($P$1),VLOOKUP($P204, INDIRECT($Q$2),W$6,0)),IF($E204="E",0,3))</f>
        <v>116755</v>
      </c>
      <c r="X204" s="186" cm="1">
        <f t="array" aca="1" ref="X204" ca="1">ROUND(IF($Q204="Y",VLOOKUP($P204, INDIRECT($Q$2),X$6,0)*INDIRECT($P$1),VLOOKUP($P204, INDIRECT($Q$2),X$6,0)),IF($E204="E",0,3))</f>
        <v>120023</v>
      </c>
      <c r="Y204" s="186" cm="1">
        <f t="array" aca="1" ref="Y204" ca="1">ROUND(IF($Q204="Y",VLOOKUP($P204, INDIRECT($Q$2),Y$6,0)*INDIRECT($P$1),VLOOKUP($P204, INDIRECT($Q$2),Y$6,0)),IF($E204="E",0,3))</f>
        <v>123446</v>
      </c>
      <c r="Z204" s="186" cm="1">
        <f t="array" aca="1" ref="Z204" ca="1">ROUND(IF($Q204="Y",VLOOKUP($P204, INDIRECT($Q$2),Z$6,0)*INDIRECT($P$1),VLOOKUP($P204, INDIRECT($Q$2),Z$6,0)),IF($E204="E",0,3))</f>
        <v>0</v>
      </c>
      <c r="AA204" s="186"/>
      <c r="AB204" s="282" t="str">
        <f t="shared" si="148"/>
        <v>10170C</v>
      </c>
      <c r="AC204" s="130" t="str">
        <f t="shared" si="131"/>
        <v>Supervisor Plans Review</v>
      </c>
      <c r="AD204" s="284" t="str">
        <f t="shared" si="132"/>
        <v>44</v>
      </c>
      <c r="AE204" s="282">
        <f t="shared" ca="1" si="142"/>
        <v>48.400999999999996</v>
      </c>
      <c r="AF204" s="282">
        <f t="shared" ca="1" si="143"/>
        <v>51.099999999999994</v>
      </c>
      <c r="AG204" s="282">
        <f t="shared" ca="1" si="144"/>
        <v>54.602999999999994</v>
      </c>
      <c r="AH204" s="282">
        <f t="shared" ca="1" si="145"/>
        <v>56.132999999999996</v>
      </c>
      <c r="AI204" s="282">
        <f t="shared" ca="1" si="146"/>
        <v>57.704000000000001</v>
      </c>
      <c r="AJ204" s="282">
        <f t="shared" ca="1" si="135"/>
        <v>59.349999999999994</v>
      </c>
      <c r="AK204" s="282" t="str">
        <f t="shared" ca="1" si="136"/>
        <v/>
      </c>
    </row>
    <row r="205" spans="1:37" x14ac:dyDescent="0.3">
      <c r="A205" s="75" t="s">
        <v>227</v>
      </c>
      <c r="B205" s="75">
        <v>8</v>
      </c>
      <c r="C205" s="70" t="s">
        <v>575</v>
      </c>
      <c r="D205" s="75">
        <v>398</v>
      </c>
      <c r="E205" s="75" t="s">
        <v>17</v>
      </c>
      <c r="F205" s="73" t="s">
        <v>447</v>
      </c>
      <c r="G205" s="74">
        <f t="shared" ca="1" si="137"/>
        <v>74614</v>
      </c>
      <c r="H205" s="74">
        <f t="shared" ca="1" si="138"/>
        <v>77601</v>
      </c>
      <c r="I205" s="74">
        <f t="shared" ca="1" si="139"/>
        <v>80709</v>
      </c>
      <c r="J205" s="74">
        <f t="shared" ca="1" si="140"/>
        <v>83941</v>
      </c>
      <c r="K205" s="74">
        <f t="shared" ca="1" si="141"/>
        <v>87301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10195C</v>
      </c>
      <c r="Q205" s="191" t="s">
        <v>600</v>
      </c>
      <c r="R205" s="188" t="str">
        <f t="shared" si="130"/>
        <v xml:space="preserve">Supervisor Police Support Services </v>
      </c>
      <c r="S205" s="189" t="str">
        <f t="shared" si="149"/>
        <v>022</v>
      </c>
      <c r="T205" s="186" cm="1">
        <f t="array" aca="1" ref="T205" ca="1">ROUND(IF($Q205="Y",VLOOKUP($P205, INDIRECT($Q$2),T$6,0)*INDIRECT($P$1),VLOOKUP($P205, INDIRECT($Q$2),T$6,0)),IF($E205="E",0,3))</f>
        <v>74614</v>
      </c>
      <c r="U205" s="186" cm="1">
        <f t="array" aca="1" ref="U205" ca="1">ROUND(IF($Q205="Y",VLOOKUP($P205, INDIRECT($Q$2),U$6,0)*INDIRECT($P$1),VLOOKUP($P205, INDIRECT($Q$2),U$6,0)),IF($E205="E",0,3))</f>
        <v>77601</v>
      </c>
      <c r="V205" s="186" cm="1">
        <f t="array" aca="1" ref="V205" ca="1">ROUND(IF($Q205="Y",VLOOKUP($P205, INDIRECT($Q$2),V$6,0)*INDIRECT($P$1),VLOOKUP($P205, INDIRECT($Q$2),V$6,0)),IF($E205="E",0,3))</f>
        <v>80709</v>
      </c>
      <c r="W205" s="186" cm="1">
        <f t="array" aca="1" ref="W205" ca="1">ROUND(IF($Q205="Y",VLOOKUP($P205, INDIRECT($Q$2),W$6,0)*INDIRECT($P$1),VLOOKUP($P205, INDIRECT($Q$2),W$6,0)),IF($E205="E",0,3))</f>
        <v>83941</v>
      </c>
      <c r="X205" s="186" cm="1">
        <f t="array" aca="1" ref="X205" ca="1">ROUND(IF($Q205="Y",VLOOKUP($P205, INDIRECT($Q$2),X$6,0)*INDIRECT($P$1),VLOOKUP($P205, INDIRECT($Q$2),X$6,0)),IF($E205="E",0,3))</f>
        <v>87301</v>
      </c>
      <c r="Y205" s="186" cm="1">
        <f t="array" aca="1" ref="Y205" ca="1">ROUND(IF($Q205="Y",VLOOKUP($P205, INDIRECT($Q$2),Y$6,0)*INDIRECT($P$1),VLOOKUP($P205, INDIRECT($Q$2),Y$6,0)),IF($E205="E",0,3))</f>
        <v>0</v>
      </c>
      <c r="Z205" s="186" cm="1">
        <f t="array" aca="1" ref="Z205" ca="1">ROUND(IF($Q205="Y",VLOOKUP($P205, INDIRECT($Q$2),Z$6,0)*INDIRECT($P$1),VLOOKUP($P205, INDIRECT($Q$2),Z$6,0)),IF($E205="E",0,3))</f>
        <v>0</v>
      </c>
      <c r="AA205" s="186"/>
      <c r="AB205" s="282" t="str">
        <f t="shared" si="148"/>
        <v>10195C</v>
      </c>
      <c r="AC205" s="130" t="str">
        <f t="shared" si="131"/>
        <v xml:space="preserve">Supervisor Police Support Services </v>
      </c>
      <c r="AD205" s="284" t="str">
        <f t="shared" si="132"/>
        <v>022</v>
      </c>
      <c r="AE205" s="282">
        <f t="shared" ca="1" si="142"/>
        <v>35.872999999999998</v>
      </c>
      <c r="AF205" s="282">
        <f t="shared" ca="1" si="143"/>
        <v>37.308999999999997</v>
      </c>
      <c r="AG205" s="282">
        <f t="shared" ca="1" si="144"/>
        <v>38.802999999999997</v>
      </c>
      <c r="AH205" s="282">
        <f t="shared" ca="1" si="145"/>
        <v>40.356999999999999</v>
      </c>
      <c r="AI205" s="282">
        <f t="shared" ca="1" si="146"/>
        <v>41.971999999999994</v>
      </c>
      <c r="AJ205" s="282" t="str">
        <f t="shared" ca="1" si="135"/>
        <v/>
      </c>
      <c r="AK205" s="282" t="str">
        <f t="shared" ca="1" si="136"/>
        <v/>
      </c>
    </row>
    <row r="206" spans="1:37" x14ac:dyDescent="0.3">
      <c r="A206" s="75" t="s">
        <v>230</v>
      </c>
      <c r="B206" s="75">
        <v>10</v>
      </c>
      <c r="C206" s="70" t="s">
        <v>580</v>
      </c>
      <c r="D206" s="75">
        <v>465</v>
      </c>
      <c r="E206" s="75" t="s">
        <v>17</v>
      </c>
      <c r="F206" s="73" t="s">
        <v>449</v>
      </c>
      <c r="G206" s="74">
        <f t="shared" ca="1" si="137"/>
        <v>88882</v>
      </c>
      <c r="H206" s="74">
        <f t="shared" ca="1" si="138"/>
        <v>92442</v>
      </c>
      <c r="I206" s="74">
        <f t="shared" ca="1" si="139"/>
        <v>96143</v>
      </c>
      <c r="J206" s="74">
        <f t="shared" ca="1" si="140"/>
        <v>99993</v>
      </c>
      <c r="K206" s="74">
        <f t="shared" ca="1" si="141"/>
        <v>103997</v>
      </c>
      <c r="L206" s="74">
        <f t="shared" ca="1" si="133"/>
        <v>0</v>
      </c>
      <c r="M206" s="74">
        <f t="shared" ca="1" si="134"/>
        <v>0</v>
      </c>
      <c r="N206" s="72"/>
      <c r="P206" s="187" t="str">
        <f t="shared" si="147"/>
        <v>10291C</v>
      </c>
      <c r="Q206" s="191" t="s">
        <v>600</v>
      </c>
      <c r="R206" s="188" t="str">
        <f t="shared" si="130"/>
        <v xml:space="preserve">Supervisor Space Planning  </v>
      </c>
      <c r="S206" s="189" t="str">
        <f t="shared" si="149"/>
        <v>034</v>
      </c>
      <c r="T206" s="186" cm="1">
        <f t="array" aca="1" ref="T206" ca="1">ROUND(IF($Q206="Y",VLOOKUP($P206, INDIRECT($Q$2),T$6,0)*INDIRECT($P$1),VLOOKUP($P206, INDIRECT($Q$2),T$6,0)),IF($E206="E",0,3))</f>
        <v>88882</v>
      </c>
      <c r="U206" s="186" cm="1">
        <f t="array" aca="1" ref="U206" ca="1">ROUND(IF($Q206="Y",VLOOKUP($P206, INDIRECT($Q$2),U$6,0)*INDIRECT($P$1),VLOOKUP($P206, INDIRECT($Q$2),U$6,0)),IF($E206="E",0,3))</f>
        <v>92442</v>
      </c>
      <c r="V206" s="186" cm="1">
        <f t="array" aca="1" ref="V206" ca="1">ROUND(IF($Q206="Y",VLOOKUP($P206, INDIRECT($Q$2),V$6,0)*INDIRECT($P$1),VLOOKUP($P206, INDIRECT($Q$2),V$6,0)),IF($E206="E",0,3))</f>
        <v>96143</v>
      </c>
      <c r="W206" s="186" cm="1">
        <f t="array" aca="1" ref="W206" ca="1">ROUND(IF($Q206="Y",VLOOKUP($P206, INDIRECT($Q$2),W$6,0)*INDIRECT($P$1),VLOOKUP($P206, INDIRECT($Q$2),W$6,0)),IF($E206="E",0,3))</f>
        <v>99993</v>
      </c>
      <c r="X206" s="186" cm="1">
        <f t="array" aca="1" ref="X206" ca="1">ROUND(IF($Q206="Y",VLOOKUP($P206, INDIRECT($Q$2),X$6,0)*INDIRECT($P$1),VLOOKUP($P206, INDIRECT($Q$2),X$6,0)),IF($E206="E",0,3))</f>
        <v>103997</v>
      </c>
      <c r="Y206" s="186" cm="1">
        <f t="array" aca="1" ref="Y206" ca="1">ROUND(IF($Q206="Y",VLOOKUP($P206, INDIRECT($Q$2),Y$6,0)*INDIRECT($P$1),VLOOKUP($P206, INDIRECT($Q$2),Y$6,0)),IF($E206="E",0,3))</f>
        <v>0</v>
      </c>
      <c r="Z206" s="186" cm="1">
        <f t="array" aca="1" ref="Z206" ca="1">ROUND(IF($Q206="Y",VLOOKUP($P206, INDIRECT($Q$2),Z$6,0)*INDIRECT($P$1),VLOOKUP($P206, INDIRECT($Q$2),Z$6,0)),IF($E206="E",0,3))</f>
        <v>0</v>
      </c>
      <c r="AA206" s="186"/>
      <c r="AB206" s="282" t="str">
        <f t="shared" si="148"/>
        <v>10291C</v>
      </c>
      <c r="AC206" s="130" t="str">
        <f t="shared" si="131"/>
        <v xml:space="preserve">Supervisor Space Planning  </v>
      </c>
      <c r="AD206" s="284" t="str">
        <f t="shared" si="132"/>
        <v>034</v>
      </c>
      <c r="AE206" s="282">
        <f t="shared" ca="1" si="142"/>
        <v>42.731999999999999</v>
      </c>
      <c r="AF206" s="282">
        <f t="shared" ca="1" si="143"/>
        <v>44.443999999999996</v>
      </c>
      <c r="AG206" s="282">
        <f t="shared" ca="1" si="144"/>
        <v>46.222999999999999</v>
      </c>
      <c r="AH206" s="282">
        <f t="shared" ca="1" si="145"/>
        <v>48.073999999999998</v>
      </c>
      <c r="AI206" s="282">
        <f t="shared" ca="1" si="146"/>
        <v>49.998999999999995</v>
      </c>
      <c r="AJ206" s="282" t="str">
        <f t="shared" ca="1" si="135"/>
        <v/>
      </c>
      <c r="AK206" s="282" t="str">
        <f t="shared" ca="1" si="136"/>
        <v/>
      </c>
    </row>
    <row r="207" spans="1:37" x14ac:dyDescent="0.3">
      <c r="A207" s="75" t="s">
        <v>233</v>
      </c>
      <c r="B207" s="75">
        <v>7</v>
      </c>
      <c r="C207" s="70" t="s">
        <v>232</v>
      </c>
      <c r="D207" s="75">
        <v>333</v>
      </c>
      <c r="E207" s="75" t="s">
        <v>17</v>
      </c>
      <c r="F207" s="73" t="s">
        <v>451</v>
      </c>
      <c r="G207" s="74">
        <f t="shared" ca="1" si="137"/>
        <v>63097</v>
      </c>
      <c r="H207" s="74">
        <f t="shared" ca="1" si="138"/>
        <v>64989</v>
      </c>
      <c r="I207" s="74">
        <f t="shared" ca="1" si="139"/>
        <v>66941</v>
      </c>
      <c r="J207" s="74">
        <f t="shared" ca="1" si="140"/>
        <v>68948</v>
      </c>
      <c r="K207" s="74">
        <f t="shared" ca="1" si="141"/>
        <v>71016</v>
      </c>
      <c r="L207" s="74">
        <f t="shared" ca="1" si="133"/>
        <v>73146</v>
      </c>
      <c r="M207" s="74">
        <f t="shared" ca="1" si="134"/>
        <v>75341</v>
      </c>
      <c r="N207" s="72"/>
      <c r="P207" s="187" t="str">
        <f t="shared" si="147"/>
        <v>10350C</v>
      </c>
      <c r="Q207" s="191" t="s">
        <v>600</v>
      </c>
      <c r="R207" s="188" t="str">
        <f t="shared" si="130"/>
        <v>Supervisor Treasury Division</v>
      </c>
      <c r="S207" s="189" t="str">
        <f t="shared" si="149"/>
        <v>17</v>
      </c>
      <c r="T207" s="186" cm="1">
        <f t="array" aca="1" ref="T207" ca="1">ROUND(IF($Q207="Y",VLOOKUP($P207, INDIRECT($Q$2),T$6,0)*INDIRECT($P$1),VLOOKUP($P207, INDIRECT($Q$2),T$6,0)),IF($E207="E",0,3))</f>
        <v>63097</v>
      </c>
      <c r="U207" s="186" cm="1">
        <f t="array" aca="1" ref="U207" ca="1">ROUND(IF($Q207="Y",VLOOKUP($P207, INDIRECT($Q$2),U$6,0)*INDIRECT($P$1),VLOOKUP($P207, INDIRECT($Q$2),U$6,0)),IF($E207="E",0,3))</f>
        <v>64989</v>
      </c>
      <c r="V207" s="186" cm="1">
        <f t="array" aca="1" ref="V207" ca="1">ROUND(IF($Q207="Y",VLOOKUP($P207, INDIRECT($Q$2),V$6,0)*INDIRECT($P$1),VLOOKUP($P207, INDIRECT($Q$2),V$6,0)),IF($E207="E",0,3))</f>
        <v>66941</v>
      </c>
      <c r="W207" s="186" cm="1">
        <f t="array" aca="1" ref="W207" ca="1">ROUND(IF($Q207="Y",VLOOKUP($P207, INDIRECT($Q$2),W$6,0)*INDIRECT($P$1),VLOOKUP($P207, INDIRECT($Q$2),W$6,0)),IF($E207="E",0,3))</f>
        <v>68948</v>
      </c>
      <c r="X207" s="186" cm="1">
        <f t="array" aca="1" ref="X207" ca="1">ROUND(IF($Q207="Y",VLOOKUP($P207, INDIRECT($Q$2),X$6,0)*INDIRECT($P$1),VLOOKUP($P207, INDIRECT($Q$2),X$6,0)),IF($E207="E",0,3))</f>
        <v>71016</v>
      </c>
      <c r="Y207" s="186" cm="1">
        <f t="array" aca="1" ref="Y207" ca="1">ROUND(IF($Q207="Y",VLOOKUP($P207, INDIRECT($Q$2),Y$6,0)*INDIRECT($P$1),VLOOKUP($P207, INDIRECT($Q$2),Y$6,0)),IF($E207="E",0,3))</f>
        <v>73146</v>
      </c>
      <c r="Z207" s="186" cm="1">
        <f t="array" aca="1" ref="Z207" ca="1">ROUND(IF($Q207="Y",VLOOKUP($P207, INDIRECT($Q$2),Z$6,0)*INDIRECT($P$1),VLOOKUP($P207, INDIRECT($Q$2),Z$6,0)),IF($E207="E",0,3))</f>
        <v>75341</v>
      </c>
      <c r="AA207" s="186"/>
      <c r="AB207" s="282" t="str">
        <f t="shared" si="148"/>
        <v>10350C</v>
      </c>
      <c r="AC207" s="130" t="str">
        <f t="shared" si="131"/>
        <v>Supervisor Treasury Division</v>
      </c>
      <c r="AD207" s="284" t="str">
        <f t="shared" si="132"/>
        <v>17</v>
      </c>
      <c r="AE207" s="282">
        <f t="shared" ca="1" si="142"/>
        <v>30.336000000000002</v>
      </c>
      <c r="AF207" s="282">
        <f t="shared" ca="1" si="143"/>
        <v>31.245000000000001</v>
      </c>
      <c r="AG207" s="282">
        <f t="shared" ca="1" si="144"/>
        <v>32.183999999999997</v>
      </c>
      <c r="AH207" s="282">
        <f t="shared" ca="1" si="145"/>
        <v>33.149000000000001</v>
      </c>
      <c r="AI207" s="282">
        <f t="shared" ca="1" si="146"/>
        <v>34.143000000000001</v>
      </c>
      <c r="AJ207" s="282">
        <f t="shared" ca="1" si="135"/>
        <v>35.166999999999994</v>
      </c>
      <c r="AK207" s="282">
        <f t="shared" ca="1" si="136"/>
        <v>36.221999999999994</v>
      </c>
    </row>
    <row r="208" spans="1:37" x14ac:dyDescent="0.3">
      <c r="A208" s="75" t="s">
        <v>235</v>
      </c>
      <c r="B208" s="75">
        <v>9</v>
      </c>
      <c r="C208" s="70" t="s">
        <v>586</v>
      </c>
      <c r="D208" s="75">
        <v>413</v>
      </c>
      <c r="E208" s="75" t="s">
        <v>17</v>
      </c>
      <c r="F208" s="73" t="s">
        <v>452</v>
      </c>
      <c r="G208" s="74">
        <f t="shared" ca="1" si="137"/>
        <v>80266</v>
      </c>
      <c r="H208" s="74">
        <f t="shared" ca="1" si="138"/>
        <v>83480</v>
      </c>
      <c r="I208" s="74">
        <f t="shared" ca="1" si="139"/>
        <v>86822</v>
      </c>
      <c r="J208" s="74">
        <f t="shared" ca="1" si="140"/>
        <v>90299</v>
      </c>
      <c r="K208" s="74">
        <f t="shared" ca="1" si="141"/>
        <v>93914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10633C</v>
      </c>
      <c r="Q208" s="191" t="s">
        <v>600</v>
      </c>
      <c r="R208" s="188" t="str">
        <f t="shared" si="130"/>
        <v>Training Development Supervisor</v>
      </c>
      <c r="S208" s="189" t="str">
        <f t="shared" si="149"/>
        <v>084</v>
      </c>
      <c r="T208" s="186" cm="1">
        <f t="array" aca="1" ref="T208" ca="1">ROUND(IF($Q208="Y",VLOOKUP($P208, INDIRECT($Q$2),T$6,0)*INDIRECT($P$1),VLOOKUP($P208, INDIRECT($Q$2),T$6,0)),IF($E208="E",0,3))</f>
        <v>80266</v>
      </c>
      <c r="U208" s="186" cm="1">
        <f t="array" aca="1" ref="U208" ca="1">ROUND(IF($Q208="Y",VLOOKUP($P208, INDIRECT($Q$2),U$6,0)*INDIRECT($P$1),VLOOKUP($P208, INDIRECT($Q$2),U$6,0)),IF($E208="E",0,3))</f>
        <v>83480</v>
      </c>
      <c r="V208" s="186" cm="1">
        <f t="array" aca="1" ref="V208" ca="1">ROUND(IF($Q208="Y",VLOOKUP($P208, INDIRECT($Q$2),V$6,0)*INDIRECT($P$1),VLOOKUP($P208, INDIRECT($Q$2),V$6,0)),IF($E208="E",0,3))</f>
        <v>86822</v>
      </c>
      <c r="W208" s="186" cm="1">
        <f t="array" aca="1" ref="W208" ca="1">ROUND(IF($Q208="Y",VLOOKUP($P208, INDIRECT($Q$2),W$6,0)*INDIRECT($P$1),VLOOKUP($P208, INDIRECT($Q$2),W$6,0)),IF($E208="E",0,3))</f>
        <v>90299</v>
      </c>
      <c r="X208" s="186" cm="1">
        <f t="array" aca="1" ref="X208" ca="1">ROUND(IF($Q208="Y",VLOOKUP($P208, INDIRECT($Q$2),X$6,0)*INDIRECT($P$1),VLOOKUP($P208, INDIRECT($Q$2),X$6,0)),IF($E208="E",0,3))</f>
        <v>93914</v>
      </c>
      <c r="Y208" s="186" cm="1">
        <f t="array" aca="1" ref="Y208" ca="1">ROUND(IF($Q208="Y",VLOOKUP($P208, INDIRECT($Q$2),Y$6,0)*INDIRECT($P$1),VLOOKUP($P208, INDIRECT($Q$2),Y$6,0)),IF($E208="E",0,3))</f>
        <v>0</v>
      </c>
      <c r="Z208" s="186" cm="1">
        <f t="array" aca="1" ref="Z208" ca="1">ROUND(IF($Q208="Y",VLOOKUP($P208, INDIRECT($Q$2),Z$6,0)*INDIRECT($P$1),VLOOKUP($P208, INDIRECT($Q$2),Z$6,0)),IF($E208="E",0,3))</f>
        <v>0</v>
      </c>
      <c r="AA208" s="186"/>
      <c r="AB208" s="282" t="str">
        <f t="shared" si="148"/>
        <v>10633C</v>
      </c>
      <c r="AC208" s="130" t="str">
        <f t="shared" si="131"/>
        <v>Training Development Supervisor</v>
      </c>
      <c r="AD208" s="284" t="str">
        <f t="shared" si="132"/>
        <v>084</v>
      </c>
      <c r="AE208" s="282">
        <f t="shared" ca="1" si="142"/>
        <v>38.589999999999996</v>
      </c>
      <c r="AF208" s="282">
        <f t="shared" ca="1" si="143"/>
        <v>40.134999999999998</v>
      </c>
      <c r="AG208" s="282">
        <f t="shared" ca="1" si="144"/>
        <v>41.741999999999997</v>
      </c>
      <c r="AH208" s="282">
        <f t="shared" ca="1" si="145"/>
        <v>43.412999999999997</v>
      </c>
      <c r="AI208" s="282">
        <f t="shared" ca="1" si="146"/>
        <v>45.150999999999996</v>
      </c>
      <c r="AJ208" s="282" t="str">
        <f t="shared" ca="1" si="135"/>
        <v/>
      </c>
      <c r="AK208" s="282" t="str">
        <f t="shared" ca="1" si="136"/>
        <v/>
      </c>
    </row>
    <row r="209" spans="1:38" x14ac:dyDescent="0.3">
      <c r="A209" s="75" t="s">
        <v>231</v>
      </c>
      <c r="B209" s="75">
        <v>12</v>
      </c>
      <c r="C209" s="70" t="s">
        <v>32</v>
      </c>
      <c r="D209" s="75">
        <v>573</v>
      </c>
      <c r="E209" s="75" t="s">
        <v>17</v>
      </c>
      <c r="F209" s="73" t="s">
        <v>849</v>
      </c>
      <c r="G209" s="74">
        <f t="shared" ca="1" si="137"/>
        <v>108891</v>
      </c>
      <c r="H209" s="74">
        <f t="shared" ca="1" si="138"/>
        <v>113246</v>
      </c>
      <c r="I209" s="74">
        <f t="shared" ca="1" si="139"/>
        <v>117775</v>
      </c>
      <c r="J209" s="74">
        <f t="shared" ca="1" si="140"/>
        <v>122486</v>
      </c>
      <c r="K209" s="74">
        <f t="shared" ca="1" si="141"/>
        <v>127385</v>
      </c>
      <c r="L209" s="74">
        <f t="shared" ca="1" si="133"/>
        <v>0</v>
      </c>
      <c r="M209" s="74">
        <f t="shared" ca="1" si="134"/>
        <v>0</v>
      </c>
      <c r="N209" s="72"/>
      <c r="P209" s="187" t="str">
        <f t="shared" si="147"/>
        <v>10335C</v>
      </c>
      <c r="Q209" s="191" t="s">
        <v>600</v>
      </c>
      <c r="R209" s="188" t="str">
        <f t="shared" si="130"/>
        <v>Transportation Planning Supervisor</v>
      </c>
      <c r="S209" s="189" t="str">
        <f t="shared" si="149"/>
        <v>105</v>
      </c>
      <c r="T209" s="186" cm="1">
        <f t="array" aca="1" ref="T209" ca="1">ROUND(IF($Q209="Y",VLOOKUP($P209, INDIRECT($Q$2),T$6,0)*INDIRECT($P$1),VLOOKUP($P209, INDIRECT($Q$2),T$6,0)),IF($E209="E",0,3))</f>
        <v>108891</v>
      </c>
      <c r="U209" s="186" cm="1">
        <f t="array" aca="1" ref="U209" ca="1">ROUND(IF($Q209="Y",VLOOKUP($P209, INDIRECT($Q$2),U$6,0)*INDIRECT($P$1),VLOOKUP($P209, INDIRECT($Q$2),U$6,0)),IF($E209="E",0,3))</f>
        <v>113246</v>
      </c>
      <c r="V209" s="186" cm="1">
        <f t="array" aca="1" ref="V209" ca="1">ROUND(IF($Q209="Y",VLOOKUP($P209, INDIRECT($Q$2),V$6,0)*INDIRECT($P$1),VLOOKUP($P209, INDIRECT($Q$2),V$6,0)),IF($E209="E",0,3))</f>
        <v>117775</v>
      </c>
      <c r="W209" s="186" cm="1">
        <f t="array" aca="1" ref="W209" ca="1">ROUND(IF($Q209="Y",VLOOKUP($P209, INDIRECT($Q$2),W$6,0)*INDIRECT($P$1),VLOOKUP($P209, INDIRECT($Q$2),W$6,0)),IF($E209="E",0,3))</f>
        <v>122486</v>
      </c>
      <c r="X209" s="186" cm="1">
        <f t="array" aca="1" ref="X209" ca="1">ROUND(IF($Q209="Y",VLOOKUP($P209, INDIRECT($Q$2),X$6,0)*INDIRECT($P$1),VLOOKUP($P209, INDIRECT($Q$2),X$6,0)),IF($E209="E",0,3))</f>
        <v>127385</v>
      </c>
      <c r="Y209" s="186" cm="1">
        <f t="array" aca="1" ref="Y209" ca="1">ROUND(IF($Q209="Y",VLOOKUP($P209, INDIRECT($Q$2),Y$6,0)*INDIRECT($P$1),VLOOKUP($P209, INDIRECT($Q$2),Y$6,0)),IF($E209="E",0,3))</f>
        <v>0</v>
      </c>
      <c r="Z209" s="186" cm="1">
        <f t="array" aca="1" ref="Z209" ca="1">ROUND(IF($Q209="Y",VLOOKUP($P209, INDIRECT($Q$2),Z$6,0)*INDIRECT($P$1),VLOOKUP($P209, INDIRECT($Q$2),Z$6,0)),IF($E209="E",0,3))</f>
        <v>0</v>
      </c>
      <c r="AA209" s="186"/>
      <c r="AB209" s="282" t="str">
        <f t="shared" si="148"/>
        <v>10335C</v>
      </c>
      <c r="AC209" s="130" t="str">
        <f t="shared" si="131"/>
        <v>Transportation Planning Supervisor</v>
      </c>
      <c r="AD209" s="284" t="str">
        <f t="shared" si="132"/>
        <v>105</v>
      </c>
      <c r="AE209" s="282">
        <f t="shared" ca="1" si="142"/>
        <v>52.351999999999997</v>
      </c>
      <c r="AF209" s="282">
        <f t="shared" ca="1" si="143"/>
        <v>54.445999999999998</v>
      </c>
      <c r="AG209" s="282">
        <f t="shared" ca="1" si="144"/>
        <v>56.622999999999998</v>
      </c>
      <c r="AH209" s="282">
        <f t="shared" ca="1" si="145"/>
        <v>58.887999999999998</v>
      </c>
      <c r="AI209" s="282">
        <f t="shared" ca="1" si="146"/>
        <v>61.242999999999995</v>
      </c>
      <c r="AJ209" s="282" t="str">
        <f t="shared" ca="1" si="135"/>
        <v/>
      </c>
      <c r="AK209" s="282" t="str">
        <f t="shared" ca="1" si="136"/>
        <v/>
      </c>
    </row>
    <row r="210" spans="1:38" x14ac:dyDescent="0.3">
      <c r="A210" s="75" t="s">
        <v>237</v>
      </c>
      <c r="B210" s="75">
        <v>5</v>
      </c>
      <c r="C210" s="70" t="s">
        <v>236</v>
      </c>
      <c r="D210" s="75">
        <v>140</v>
      </c>
      <c r="E210" s="75" t="s">
        <v>21</v>
      </c>
      <c r="F210" s="73" t="s">
        <v>238</v>
      </c>
      <c r="G210" s="74">
        <f t="shared" ca="1" si="137"/>
        <v>29.091999999999999</v>
      </c>
      <c r="H210" s="74">
        <f t="shared" ca="1" si="138"/>
        <v>0</v>
      </c>
      <c r="I210" s="74">
        <f t="shared" ca="1" si="139"/>
        <v>0</v>
      </c>
      <c r="J210" s="74">
        <f t="shared" ca="1" si="140"/>
        <v>0</v>
      </c>
      <c r="K210" s="74">
        <f t="shared" ca="1" si="141"/>
        <v>0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52923C</v>
      </c>
      <c r="Q210" s="191" t="s">
        <v>600</v>
      </c>
      <c r="R210" s="188" t="str">
        <f t="shared" si="130"/>
        <v>Truck Operator</v>
      </c>
      <c r="S210" s="189" t="str">
        <f t="shared" si="149"/>
        <v>107</v>
      </c>
      <c r="T210" s="186" cm="1">
        <f t="array" aca="1" ref="T210" ca="1">ROUND(IF($Q210="Y",VLOOKUP($P210, INDIRECT($Q$2),T$6,0)*INDIRECT($P$1),VLOOKUP($P210, INDIRECT($Q$2),T$6,0)),IF($E210="E",0,3))</f>
        <v>29.091999999999999</v>
      </c>
      <c r="U210" s="186" cm="1">
        <f t="array" aca="1" ref="U210" ca="1">ROUND(IF($Q210="Y",VLOOKUP($P210, INDIRECT($Q$2),U$6,0)*INDIRECT($P$1),VLOOKUP($P210, INDIRECT($Q$2),U$6,0)),IF($E210="E",0,3))</f>
        <v>0</v>
      </c>
      <c r="V210" s="186" cm="1">
        <f t="array" aca="1" ref="V210" ca="1">ROUND(IF($Q210="Y",VLOOKUP($P210, INDIRECT($Q$2),V$6,0)*INDIRECT($P$1),VLOOKUP($P210, INDIRECT($Q$2),V$6,0)),IF($E210="E",0,3))</f>
        <v>0</v>
      </c>
      <c r="W210" s="186" cm="1">
        <f t="array" aca="1" ref="W210" ca="1">ROUND(IF($Q210="Y",VLOOKUP($P210, INDIRECT($Q$2),W$6,0)*INDIRECT($P$1),VLOOKUP($P210, INDIRECT($Q$2),W$6,0)),IF($E210="E",0,3))</f>
        <v>0</v>
      </c>
      <c r="X210" s="186" cm="1">
        <f t="array" aca="1" ref="X210" ca="1">ROUND(IF($Q210="Y",VLOOKUP($P210, INDIRECT($Q$2),X$6,0)*INDIRECT($P$1),VLOOKUP($P210, INDIRECT($Q$2),X$6,0)),IF($E210="E",0,3))</f>
        <v>0</v>
      </c>
      <c r="Y210" s="186" cm="1">
        <f t="array" aca="1" ref="Y210" ca="1">ROUND(IF($Q210="Y",VLOOKUP($P210, INDIRECT($Q$2),Y$6,0)*INDIRECT($P$1),VLOOKUP($P210, INDIRECT($Q$2),Y$6,0)),IF($E210="E",0,3))</f>
        <v>0</v>
      </c>
      <c r="Z210" s="186" cm="1">
        <f t="array" aca="1" ref="Z210" ca="1">ROUND(IF($Q210="Y",VLOOKUP($P210, INDIRECT($Q$2),Z$6,0)*INDIRECT($P$1),VLOOKUP($P210, INDIRECT($Q$2),Z$6,0)),IF($E210="E",0,3))</f>
        <v>0</v>
      </c>
      <c r="AA210" s="186"/>
      <c r="AB210" s="282" t="str">
        <f t="shared" si="148"/>
        <v>52923C</v>
      </c>
      <c r="AC210" s="130" t="str">
        <f t="shared" si="131"/>
        <v>Truck Operator</v>
      </c>
      <c r="AD210" s="284" t="str">
        <f t="shared" si="132"/>
        <v>107</v>
      </c>
      <c r="AE210" s="282">
        <f t="shared" ca="1" si="142"/>
        <v>29.091999999999999</v>
      </c>
      <c r="AF210" s="282" t="str">
        <f t="shared" ca="1" si="143"/>
        <v/>
      </c>
      <c r="AG210" s="282" t="str">
        <f t="shared" ca="1" si="144"/>
        <v/>
      </c>
      <c r="AH210" s="282" t="str">
        <f t="shared" ca="1" si="145"/>
        <v/>
      </c>
      <c r="AI210" s="282" t="str">
        <f t="shared" ca="1" si="146"/>
        <v/>
      </c>
      <c r="AJ210" s="282" t="str">
        <f t="shared" ca="1" si="135"/>
        <v/>
      </c>
      <c r="AK210" s="282" t="str">
        <f t="shared" ca="1" si="136"/>
        <v/>
      </c>
    </row>
    <row r="211" spans="1:38" x14ac:dyDescent="0.3">
      <c r="A211" s="75" t="s">
        <v>568</v>
      </c>
      <c r="B211" s="75">
        <v>10</v>
      </c>
      <c r="C211" s="70" t="s">
        <v>38</v>
      </c>
      <c r="D211" s="75">
        <v>458</v>
      </c>
      <c r="E211" s="75" t="s">
        <v>17</v>
      </c>
      <c r="F211" s="73" t="s">
        <v>569</v>
      </c>
      <c r="G211" s="74">
        <f t="shared" ca="1" si="137"/>
        <v>75757</v>
      </c>
      <c r="H211" s="74">
        <f t="shared" ca="1" si="138"/>
        <v>79565</v>
      </c>
      <c r="I211" s="74">
        <f t="shared" ca="1" si="139"/>
        <v>83864</v>
      </c>
      <c r="J211" s="74">
        <f t="shared" ca="1" si="140"/>
        <v>90869</v>
      </c>
      <c r="K211" s="74">
        <f t="shared" ca="1" si="141"/>
        <v>93415</v>
      </c>
      <c r="L211" s="74">
        <f t="shared" ca="1" si="133"/>
        <v>98308</v>
      </c>
      <c r="M211" s="74">
        <f t="shared" ca="1" si="134"/>
        <v>103945</v>
      </c>
      <c r="N211" s="72"/>
      <c r="P211" s="187" t="str">
        <f t="shared" si="147"/>
        <v>59401C</v>
      </c>
      <c r="Q211" s="191" t="s">
        <v>600</v>
      </c>
      <c r="R211" s="188" t="str">
        <f t="shared" si="130"/>
        <v>Violence Prevention Interagency Coordinator</v>
      </c>
      <c r="S211" s="189" t="str">
        <f t="shared" si="149"/>
        <v>65</v>
      </c>
      <c r="T211" s="186" cm="1">
        <f t="array" aca="1" ref="T211" ca="1">ROUND(IF($Q211="Y",VLOOKUP($P211, INDIRECT($Q$2),T$6,0)*INDIRECT($P$1),VLOOKUP($P211, INDIRECT($Q$2),T$6,0)),IF($E211="E",0,3))</f>
        <v>75757</v>
      </c>
      <c r="U211" s="186" cm="1">
        <f t="array" aca="1" ref="U211" ca="1">ROUND(IF($Q211="Y",VLOOKUP($P211, INDIRECT($Q$2),U$6,0)*INDIRECT($P$1),VLOOKUP($P211, INDIRECT($Q$2),U$6,0)),IF($E211="E",0,3))</f>
        <v>79565</v>
      </c>
      <c r="V211" s="186" cm="1">
        <f t="array" aca="1" ref="V211" ca="1">ROUND(IF($Q211="Y",VLOOKUP($P211, INDIRECT($Q$2),V$6,0)*INDIRECT($P$1),VLOOKUP($P211, INDIRECT($Q$2),V$6,0)),IF($E211="E",0,3))</f>
        <v>83864</v>
      </c>
      <c r="W211" s="186" cm="1">
        <f t="array" aca="1" ref="W211" ca="1">ROUND(IF($Q211="Y",VLOOKUP($P211, INDIRECT($Q$2),W$6,0)*INDIRECT($P$1),VLOOKUP($P211, INDIRECT($Q$2),W$6,0)),IF($E211="E",0,3))</f>
        <v>90869</v>
      </c>
      <c r="X211" s="186" cm="1">
        <f t="array" aca="1" ref="X211" ca="1">ROUND(IF($Q211="Y",VLOOKUP($P211, INDIRECT($Q$2),X$6,0)*INDIRECT($P$1),VLOOKUP($P211, INDIRECT($Q$2),X$6,0)),IF($E211="E",0,3))</f>
        <v>93415</v>
      </c>
      <c r="Y211" s="186" cm="1">
        <f t="array" aca="1" ref="Y211" ca="1">ROUND(IF($Q211="Y",VLOOKUP($P211, INDIRECT($Q$2),Y$6,0)*INDIRECT($P$1),VLOOKUP($P211, INDIRECT($Q$2),Y$6,0)),IF($E211="E",0,3))</f>
        <v>98308</v>
      </c>
      <c r="Z211" s="186" cm="1">
        <f t="array" aca="1" ref="Z211" ca="1">ROUND(IF($Q211="Y",VLOOKUP($P211, INDIRECT($Q$2),Z$6,0)*INDIRECT($P$1),VLOOKUP($P211, INDIRECT($Q$2),Z$6,0)),IF($E211="E",0,3))</f>
        <v>103945</v>
      </c>
      <c r="AA211" s="186"/>
      <c r="AB211" s="282" t="str">
        <f t="shared" si="148"/>
        <v>59401C</v>
      </c>
      <c r="AC211" s="130" t="str">
        <f t="shared" si="131"/>
        <v>Violence Prevention Interagency Coordinator</v>
      </c>
      <c r="AD211" s="284" t="str">
        <f t="shared" si="132"/>
        <v>65</v>
      </c>
      <c r="AE211" s="282">
        <f t="shared" ca="1" si="142"/>
        <v>36.421999999999997</v>
      </c>
      <c r="AF211" s="282">
        <f t="shared" ca="1" si="143"/>
        <v>38.253</v>
      </c>
      <c r="AG211" s="282">
        <f t="shared" ca="1" si="144"/>
        <v>40.32</v>
      </c>
      <c r="AH211" s="282">
        <f t="shared" ca="1" si="145"/>
        <v>43.687999999999995</v>
      </c>
      <c r="AI211" s="282">
        <f t="shared" ca="1" si="146"/>
        <v>44.911999999999999</v>
      </c>
      <c r="AJ211" s="282">
        <f t="shared" ca="1" si="135"/>
        <v>47.263999999999996</v>
      </c>
      <c r="AK211" s="282">
        <f t="shared" ca="1" si="136"/>
        <v>49.973999999999997</v>
      </c>
    </row>
    <row r="212" spans="1:38" x14ac:dyDescent="0.3">
      <c r="A212" s="75" t="s">
        <v>239</v>
      </c>
      <c r="B212" s="75">
        <v>11</v>
      </c>
      <c r="C212" s="70" t="s">
        <v>65</v>
      </c>
      <c r="D212" s="75">
        <v>518</v>
      </c>
      <c r="E212" s="75" t="s">
        <v>17</v>
      </c>
      <c r="F212" s="73" t="s">
        <v>453</v>
      </c>
      <c r="G212" s="74">
        <f t="shared" ca="1" si="137"/>
        <v>88287</v>
      </c>
      <c r="H212" s="74">
        <f t="shared" ca="1" si="138"/>
        <v>92935</v>
      </c>
      <c r="I212" s="74">
        <f t="shared" ca="1" si="139"/>
        <v>97824</v>
      </c>
      <c r="J212" s="74">
        <f t="shared" ca="1" si="140"/>
        <v>104477</v>
      </c>
      <c r="K212" s="74">
        <f t="shared" ca="1" si="141"/>
        <v>107404</v>
      </c>
      <c r="L212" s="74">
        <f t="shared" ca="1" si="133"/>
        <v>110412</v>
      </c>
      <c r="M212" s="74">
        <f t="shared" ca="1" si="134"/>
        <v>113558</v>
      </c>
      <c r="N212" s="72"/>
      <c r="P212" s="187" t="str">
        <f t="shared" si="147"/>
        <v>10857C</v>
      </c>
      <c r="Q212" s="191" t="s">
        <v>600</v>
      </c>
      <c r="R212" s="188" t="str">
        <f t="shared" si="130"/>
        <v>Water Business Enterprise System Manager</v>
      </c>
      <c r="S212" s="189" t="str">
        <f t="shared" si="149"/>
        <v>41C</v>
      </c>
      <c r="T212" s="186" cm="1">
        <f t="array" aca="1" ref="T212" ca="1">ROUND(IF($Q212="Y",VLOOKUP($P212, INDIRECT($Q$2),T$6,0)*INDIRECT($P$1),VLOOKUP($P212, INDIRECT($Q$2),T$6,0)),IF($E212="E",0,3))</f>
        <v>88287</v>
      </c>
      <c r="U212" s="186" cm="1">
        <f t="array" aca="1" ref="U212" ca="1">ROUND(IF($Q212="Y",VLOOKUP($P212, INDIRECT($Q$2),U$6,0)*INDIRECT($P$1),VLOOKUP($P212, INDIRECT($Q$2),U$6,0)),IF($E212="E",0,3))</f>
        <v>92935</v>
      </c>
      <c r="V212" s="186" cm="1">
        <f t="array" aca="1" ref="V212" ca="1">ROUND(IF($Q212="Y",VLOOKUP($P212, INDIRECT($Q$2),V$6,0)*INDIRECT($P$1),VLOOKUP($P212, INDIRECT($Q$2),V$6,0)),IF($E212="E",0,3))</f>
        <v>97824</v>
      </c>
      <c r="W212" s="186" cm="1">
        <f t="array" aca="1" ref="W212" ca="1">ROUND(IF($Q212="Y",VLOOKUP($P212, INDIRECT($Q$2),W$6,0)*INDIRECT($P$1),VLOOKUP($P212, INDIRECT($Q$2),W$6,0)),IF($E212="E",0,3))</f>
        <v>104477</v>
      </c>
      <c r="X212" s="186" cm="1">
        <f t="array" aca="1" ref="X212" ca="1">ROUND(IF($Q212="Y",VLOOKUP($P212, INDIRECT($Q$2),X$6,0)*INDIRECT($P$1),VLOOKUP($P212, INDIRECT($Q$2),X$6,0)),IF($E212="E",0,3))</f>
        <v>107404</v>
      </c>
      <c r="Y212" s="186" cm="1">
        <f t="array" aca="1" ref="Y212" ca="1">ROUND(IF($Q212="Y",VLOOKUP($P212, INDIRECT($Q$2),Y$6,0)*INDIRECT($P$1),VLOOKUP($P212, INDIRECT($Q$2),Y$6,0)),IF($E212="E",0,3))</f>
        <v>110412</v>
      </c>
      <c r="Z212" s="186" cm="1">
        <f t="array" aca="1" ref="Z212" ca="1">ROUND(IF($Q212="Y",VLOOKUP($P212, INDIRECT($Q$2),Z$6,0)*INDIRECT($P$1),VLOOKUP($P212, INDIRECT($Q$2),Z$6,0)),IF($E212="E",0,3))</f>
        <v>113558</v>
      </c>
      <c r="AA212" s="186"/>
      <c r="AB212" s="282" t="str">
        <f t="shared" si="148"/>
        <v>10857C</v>
      </c>
      <c r="AC212" s="130" t="str">
        <f t="shared" si="131"/>
        <v>Water Business Enterprise System Manager</v>
      </c>
      <c r="AD212" s="284" t="str">
        <f t="shared" si="132"/>
        <v>41C</v>
      </c>
      <c r="AE212" s="282">
        <f t="shared" ca="1" si="142"/>
        <v>42.445999999999998</v>
      </c>
      <c r="AF212" s="282">
        <f t="shared" ca="1" si="143"/>
        <v>44.680999999999997</v>
      </c>
      <c r="AG212" s="282">
        <f t="shared" ca="1" si="144"/>
        <v>47.030999999999999</v>
      </c>
      <c r="AH212" s="282">
        <f t="shared" ca="1" si="145"/>
        <v>50.23</v>
      </c>
      <c r="AI212" s="282">
        <f t="shared" ca="1" si="146"/>
        <v>51.637</v>
      </c>
      <c r="AJ212" s="282">
        <f t="shared" ca="1" si="135"/>
        <v>53.082999999999998</v>
      </c>
      <c r="AK212" s="282">
        <f t="shared" ca="1" si="136"/>
        <v>54.595999999999997</v>
      </c>
    </row>
    <row r="213" spans="1:38" x14ac:dyDescent="0.3">
      <c r="A213" s="75" t="s">
        <v>138</v>
      </c>
      <c r="B213" s="75">
        <v>11</v>
      </c>
      <c r="C213" s="70" t="s">
        <v>574</v>
      </c>
      <c r="D213" s="75">
        <v>513</v>
      </c>
      <c r="E213" s="75" t="s">
        <v>17</v>
      </c>
      <c r="F213" s="73" t="s">
        <v>872</v>
      </c>
      <c r="G213" s="74">
        <f t="shared" si="137"/>
        <v>105507</v>
      </c>
      <c r="H213" s="74">
        <f t="shared" si="138"/>
        <v>109731</v>
      </c>
      <c r="I213" s="74">
        <f t="shared" si="139"/>
        <v>114124</v>
      </c>
      <c r="J213" s="74">
        <f t="shared" si="140"/>
        <v>118694</v>
      </c>
      <c r="K213" s="74">
        <f t="shared" si="141"/>
        <v>123448</v>
      </c>
      <c r="L213" s="74">
        <f t="shared" ca="1" si="133"/>
        <v>0</v>
      </c>
      <c r="M213" s="74">
        <f t="shared" ca="1" si="134"/>
        <v>0</v>
      </c>
      <c r="N213" s="72"/>
      <c r="P213" s="187" t="str">
        <f t="shared" si="147"/>
        <v>06835C</v>
      </c>
      <c r="Q213" s="191" t="s">
        <v>600</v>
      </c>
      <c r="R213" s="188" t="str">
        <f t="shared" si="130"/>
        <v>Workforce Development Manager</v>
      </c>
      <c r="S213" s="189" t="str">
        <f t="shared" si="149"/>
        <v>044</v>
      </c>
      <c r="T213" s="186">
        <v>105507</v>
      </c>
      <c r="U213" s="186">
        <v>109731</v>
      </c>
      <c r="V213" s="186">
        <v>114124</v>
      </c>
      <c r="W213" s="186">
        <v>118694</v>
      </c>
      <c r="X213" s="186">
        <v>123448</v>
      </c>
      <c r="Y213" s="186" cm="1">
        <f t="array" aca="1" ref="Y213" ca="1">ROUND(IF($Q213="Y",VLOOKUP($P213, INDIRECT($Q$2),Y$6,0)*INDIRECT($P$1),VLOOKUP($P213, INDIRECT($Q$2),Y$6,0)),IF($E213="E",0,3))</f>
        <v>0</v>
      </c>
      <c r="Z213" s="186" cm="1">
        <f t="array" aca="1" ref="Z213" ca="1">ROUND(IF($Q213="Y",VLOOKUP($P213, INDIRECT($Q$2),Z$6,0)*INDIRECT($P$1),VLOOKUP($P213, INDIRECT($Q$2),Z$6,0)),IF($E213="E",0,3))</f>
        <v>0</v>
      </c>
      <c r="AA213" s="186"/>
      <c r="AB213" s="282" t="str">
        <f t="shared" si="148"/>
        <v>06835C</v>
      </c>
      <c r="AC213" s="130" t="str">
        <f t="shared" si="131"/>
        <v>Workforce Development Manager</v>
      </c>
      <c r="AD213" s="284" t="str">
        <f t="shared" si="132"/>
        <v>044</v>
      </c>
      <c r="AE213" s="282">
        <f t="shared" si="142"/>
        <v>50.724999999999994</v>
      </c>
      <c r="AF213" s="282">
        <f t="shared" si="143"/>
        <v>52.756</v>
      </c>
      <c r="AG213" s="282">
        <f t="shared" si="144"/>
        <v>54.867999999999995</v>
      </c>
      <c r="AH213" s="282">
        <f t="shared" si="145"/>
        <v>57.064999999999998</v>
      </c>
      <c r="AI213" s="282">
        <f t="shared" si="146"/>
        <v>59.35</v>
      </c>
      <c r="AJ213" s="282" t="str">
        <f t="shared" ca="1" si="135"/>
        <v/>
      </c>
      <c r="AK213" s="282" t="str">
        <f t="shared" ca="1" si="136"/>
        <v/>
      </c>
    </row>
    <row r="214" spans="1:38" x14ac:dyDescent="0.3">
      <c r="G214" s="231"/>
      <c r="H214" s="231"/>
      <c r="I214" s="231"/>
      <c r="J214" s="231"/>
      <c r="K214" s="231"/>
      <c r="L214" s="72"/>
      <c r="M214" s="72"/>
      <c r="N214" s="72"/>
      <c r="P214" s="187"/>
      <c r="R214" s="188"/>
      <c r="S214" s="189"/>
      <c r="AA214" s="186"/>
    </row>
    <row r="215" spans="1:38" x14ac:dyDescent="0.3">
      <c r="A215" s="76" t="s">
        <v>754</v>
      </c>
      <c r="B215" s="76"/>
      <c r="D215" s="71"/>
      <c r="E215" s="71"/>
      <c r="F215" s="233"/>
      <c r="G215" s="375"/>
      <c r="H215" s="232"/>
      <c r="I215" s="232"/>
      <c r="J215" s="232"/>
      <c r="K215" s="232"/>
      <c r="L215" s="69"/>
      <c r="M215" s="72"/>
      <c r="N215" s="234"/>
      <c r="P215" s="187"/>
      <c r="R215" s="188"/>
      <c r="S215" s="189"/>
      <c r="AA215" s="186"/>
    </row>
    <row r="216" spans="1:38" x14ac:dyDescent="0.3">
      <c r="A216" s="76" t="s">
        <v>485</v>
      </c>
      <c r="B216" s="76"/>
      <c r="D216" s="71"/>
      <c r="E216" s="71"/>
      <c r="F216" s="224"/>
      <c r="G216" s="374"/>
      <c r="H216" s="242"/>
      <c r="I216" s="242"/>
      <c r="J216" s="242"/>
      <c r="K216" s="242"/>
      <c r="L216" s="234"/>
      <c r="M216" s="234"/>
      <c r="N216" s="234"/>
      <c r="P216" s="188"/>
      <c r="Q216" s="187"/>
      <c r="AA216" s="186"/>
    </row>
    <row r="217" spans="1:38" x14ac:dyDescent="0.3">
      <c r="A217" s="61">
        <f ca="1">T218</f>
        <v>471.52499999999998</v>
      </c>
      <c r="B217" s="79" t="s">
        <v>240</v>
      </c>
      <c r="D217" s="71"/>
      <c r="E217" s="71"/>
      <c r="F217" s="224"/>
      <c r="G217" s="234"/>
      <c r="H217" s="234"/>
      <c r="I217" s="234"/>
      <c r="J217" s="234"/>
      <c r="K217" s="234"/>
      <c r="L217" s="234"/>
      <c r="M217" s="234"/>
      <c r="N217" s="234"/>
      <c r="P217" s="193"/>
      <c r="Q217" s="289" t="s">
        <v>792</v>
      </c>
      <c r="R217" s="177"/>
      <c r="T217" s="289" t="str">
        <f>Q217</f>
        <v>Longevity - Exempt</v>
      </c>
      <c r="AA217" s="186"/>
      <c r="AB217" s="310" t="str">
        <f>Q217</f>
        <v>Longevity - Exempt</v>
      </c>
      <c r="AE217" s="304" t="str">
        <f>T217</f>
        <v>Longevity - Exempt</v>
      </c>
      <c r="AF217" s="125"/>
      <c r="AG217" s="125"/>
    </row>
    <row r="218" spans="1:38" x14ac:dyDescent="0.3">
      <c r="A218" s="61">
        <f ca="1">T219</f>
        <v>909.529</v>
      </c>
      <c r="B218" s="79" t="s">
        <v>241</v>
      </c>
      <c r="C218" s="236"/>
      <c r="D218" s="71"/>
      <c r="E218" s="71"/>
      <c r="F218" s="224"/>
      <c r="G218" s="234"/>
      <c r="H218" s="234"/>
      <c r="I218" s="234"/>
      <c r="J218" s="234"/>
      <c r="K218" s="234"/>
      <c r="L218" s="234"/>
      <c r="M218" s="234"/>
      <c r="N218" s="234"/>
      <c r="P218" s="192" t="s">
        <v>718</v>
      </c>
      <c r="Q218" s="192" t="s">
        <v>600</v>
      </c>
      <c r="R218" s="177"/>
      <c r="T218" s="186" cm="1">
        <f t="array" aca="1" ref="T218" ca="1">ROUND(IF($Q218="Y",VLOOKUP($P218, INDIRECT($Q$2),T$6,0)*INDIRECT($P$1),VLOOKUP($P218, INDIRECT($Q$2),T$6,0)),IF($E218="E",0,3))</f>
        <v>471.52499999999998</v>
      </c>
      <c r="AA218" s="186"/>
      <c r="AB218" s="286" t="str">
        <f>P218</f>
        <v>Ex10</v>
      </c>
      <c r="AE218" s="282">
        <f ca="1">AE224</f>
        <v>0.22700000000000001</v>
      </c>
    </row>
    <row r="219" spans="1:38" s="72" customFormat="1" x14ac:dyDescent="0.3">
      <c r="A219" s="61">
        <f ca="1">T220</f>
        <v>1097.2449999999999</v>
      </c>
      <c r="B219" s="79" t="s">
        <v>242</v>
      </c>
      <c r="C219" s="236"/>
      <c r="F219" s="224"/>
      <c r="G219" s="234"/>
      <c r="H219" s="234"/>
      <c r="I219" s="234"/>
      <c r="J219" s="234"/>
      <c r="K219" s="234"/>
      <c r="L219" s="234"/>
      <c r="M219" s="234"/>
      <c r="N219" s="234"/>
      <c r="P219" s="192" t="s">
        <v>719</v>
      </c>
      <c r="Q219" s="192" t="s">
        <v>600</v>
      </c>
      <c r="R219" s="177"/>
      <c r="S219" s="186"/>
      <c r="T219" s="186" cm="1">
        <f t="array" aca="1" ref="T219" ca="1">ROUND(IF($Q219="Y",VLOOKUP($P219, INDIRECT($Q$2),T$6,0)*INDIRECT($P$1),VLOOKUP($P219, INDIRECT($Q$2),T$6,0)),IF($E219="E",0,3))</f>
        <v>909.529</v>
      </c>
      <c r="U219" s="179"/>
      <c r="V219" s="179"/>
      <c r="W219" s="179"/>
      <c r="X219" s="179"/>
      <c r="Y219" s="179"/>
      <c r="Z219" s="179"/>
      <c r="AA219" s="179"/>
      <c r="AB219" s="286" t="str">
        <f>P219</f>
        <v>Ex15</v>
      </c>
      <c r="AC219" s="285"/>
      <c r="AD219" s="285"/>
      <c r="AE219" s="282">
        <f t="shared" ref="AE219:AE221" ca="1" si="150">AE225</f>
        <v>0.437</v>
      </c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61">
        <f ca="1">T221</f>
        <v>1441.3910000000001</v>
      </c>
      <c r="B220" s="79" t="s">
        <v>243</v>
      </c>
      <c r="C220" s="236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720</v>
      </c>
      <c r="Q220" s="192" t="s">
        <v>600</v>
      </c>
      <c r="R220" s="177"/>
      <c r="S220" s="186"/>
      <c r="T220" s="186" cm="1">
        <f t="array" aca="1" ref="T220" ca="1">ROUND(IF($Q220="Y",VLOOKUP($P220, INDIRECT($Q$2),T$6,0)*INDIRECT($P$1),VLOOKUP($P220, INDIRECT($Q$2),T$6,0)),IF($E220="E",0,3))</f>
        <v>1097.2449999999999</v>
      </c>
      <c r="U220" s="179"/>
      <c r="V220" s="179"/>
      <c r="W220" s="179"/>
      <c r="X220" s="179"/>
      <c r="Y220" s="179"/>
      <c r="Z220" s="179"/>
      <c r="AA220" s="179"/>
      <c r="AB220" s="286" t="str">
        <f>P220</f>
        <v>Ex20</v>
      </c>
      <c r="AC220" s="285"/>
      <c r="AD220" s="285"/>
      <c r="AE220" s="282">
        <f t="shared" ca="1" si="150"/>
        <v>0.52800000000000002</v>
      </c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57"/>
      <c r="B221" s="57"/>
      <c r="C221" s="236">
        <v>0</v>
      </c>
      <c r="F221" s="224"/>
      <c r="G221" s="69"/>
      <c r="H221" s="69"/>
      <c r="I221" s="69"/>
      <c r="J221" s="69"/>
      <c r="K221" s="69"/>
      <c r="M221" s="234"/>
      <c r="N221" s="234"/>
      <c r="P221" s="192" t="s">
        <v>721</v>
      </c>
      <c r="Q221" s="192" t="s">
        <v>600</v>
      </c>
      <c r="R221" s="177"/>
      <c r="S221" s="186"/>
      <c r="T221" s="186" cm="1">
        <f t="array" aca="1" ref="T221" ca="1">ROUND(IF($Q221="Y",VLOOKUP($P221, INDIRECT($Q$2),T$6,0)*INDIRECT($P$1),VLOOKUP($P221, INDIRECT($Q$2),T$6,0)),IF($E221="E",0,3))</f>
        <v>1441.3910000000001</v>
      </c>
      <c r="U221" s="175"/>
      <c r="V221" s="175"/>
      <c r="W221" s="175"/>
      <c r="X221" s="175"/>
      <c r="Y221" s="175"/>
      <c r="Z221" s="175"/>
      <c r="AA221" s="175"/>
      <c r="AB221" s="286" t="str">
        <f>P221</f>
        <v>Ex25</v>
      </c>
      <c r="AC221" s="285"/>
      <c r="AD221" s="285"/>
      <c r="AE221" s="282">
        <f t="shared" ca="1" si="150"/>
        <v>0.69299999999999995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76" t="s">
        <v>244</v>
      </c>
      <c r="B222" s="76"/>
      <c r="C222" s="236"/>
      <c r="F222" s="224"/>
      <c r="G222" s="69"/>
      <c r="H222" s="69"/>
      <c r="I222" s="69"/>
      <c r="J222" s="69"/>
      <c r="K222" s="69"/>
      <c r="M222" s="234"/>
      <c r="N222" s="234"/>
      <c r="P222" s="193"/>
      <c r="Q222" s="192"/>
      <c r="R222" s="177"/>
      <c r="S222" s="186"/>
      <c r="T222" s="175"/>
      <c r="U222" s="175"/>
      <c r="V222" s="175"/>
      <c r="W222" s="175"/>
      <c r="X222" s="175"/>
      <c r="Y222" s="175"/>
      <c r="Z222" s="175"/>
      <c r="AA222" s="175"/>
      <c r="AB222" s="286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95">
        <f ca="1">T224</f>
        <v>0.22700000000000001</v>
      </c>
      <c r="B223" s="79" t="s">
        <v>245</v>
      </c>
      <c r="C223" s="236"/>
      <c r="F223" s="224"/>
      <c r="G223" s="69"/>
      <c r="H223" s="69"/>
      <c r="I223" s="69"/>
      <c r="J223" s="69"/>
      <c r="K223" s="69"/>
      <c r="M223" s="234"/>
      <c r="N223" s="234"/>
      <c r="P223" s="193"/>
      <c r="Q223" s="289" t="s">
        <v>793</v>
      </c>
      <c r="R223" s="177"/>
      <c r="S223" s="186"/>
      <c r="T223" s="289" t="str">
        <f>Q223</f>
        <v>Longevity - NonExempt</v>
      </c>
      <c r="U223" s="175"/>
      <c r="V223" s="175"/>
      <c r="W223" s="175"/>
      <c r="X223" s="175"/>
      <c r="Y223" s="175"/>
      <c r="Z223" s="175"/>
      <c r="AA223" s="175"/>
      <c r="AB223" s="310" t="str">
        <f>Q223</f>
        <v>Longevity - NonExempt</v>
      </c>
      <c r="AC223" s="285"/>
      <c r="AD223" s="285"/>
      <c r="AE223" s="305" t="str">
        <f>T223</f>
        <v>Longevity - NonExempt</v>
      </c>
      <c r="AF223" s="131"/>
      <c r="AG223" s="131"/>
      <c r="AH223" s="285"/>
      <c r="AI223" s="285"/>
      <c r="AJ223" s="285"/>
      <c r="AK223" s="285"/>
      <c r="AL223" s="285"/>
    </row>
    <row r="224" spans="1:38" s="72" customFormat="1" x14ac:dyDescent="0.3">
      <c r="A224" s="95">
        <f ca="1">T225</f>
        <v>0.437</v>
      </c>
      <c r="B224" s="79" t="s">
        <v>246</v>
      </c>
      <c r="C224" s="236"/>
      <c r="F224" s="224"/>
      <c r="G224" s="69"/>
      <c r="H224" s="69"/>
      <c r="I224" s="69"/>
      <c r="J224" s="69"/>
      <c r="K224" s="69"/>
      <c r="M224" s="234"/>
      <c r="N224" s="234"/>
      <c r="P224" s="192" t="s">
        <v>722</v>
      </c>
      <c r="Q224" s="192" t="s">
        <v>600</v>
      </c>
      <c r="R224" s="177"/>
      <c r="S224" s="186"/>
      <c r="T224" s="186" cm="1">
        <f t="array" aca="1" ref="T224" ca="1">ROUND(IF($Q224="Y",VLOOKUP($P224, INDIRECT($Q$2),T$6,0)*INDIRECT($P$1),VLOOKUP($P224, INDIRECT($Q$2),T$6,0)),IF($E224="E",0,3))</f>
        <v>0.22700000000000001</v>
      </c>
      <c r="U224" s="175"/>
      <c r="V224" s="175"/>
      <c r="W224" s="175"/>
      <c r="X224" s="175"/>
      <c r="Y224" s="175"/>
      <c r="Z224" s="175"/>
      <c r="AA224" s="175"/>
      <c r="AB224" s="286" t="str">
        <f>P224</f>
        <v>NEx10</v>
      </c>
      <c r="AC224" s="285"/>
      <c r="AD224" s="285"/>
      <c r="AE224" s="282">
        <f ca="1">ROUNDUP(T224,3)</f>
        <v>0.22700000000000001</v>
      </c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0.52800000000000002</v>
      </c>
      <c r="B225" s="79" t="s">
        <v>247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2" t="s">
        <v>723</v>
      </c>
      <c r="Q225" s="192" t="s">
        <v>600</v>
      </c>
      <c r="R225" s="177"/>
      <c r="S225" s="186"/>
      <c r="T225" s="186" cm="1">
        <f t="array" aca="1" ref="T225" ca="1">ROUND(IF($Q225="Y",VLOOKUP($P225, INDIRECT($Q$2),T$6,0)*INDIRECT($P$1),VLOOKUP($P225, INDIRECT($Q$2),T$6,0)),IF($E225="E",0,3))</f>
        <v>0.437</v>
      </c>
      <c r="U225" s="175"/>
      <c r="V225" s="175"/>
      <c r="W225" s="175"/>
      <c r="X225" s="175"/>
      <c r="Y225" s="175"/>
      <c r="Z225" s="175"/>
      <c r="AA225" s="175"/>
      <c r="AB225" s="286" t="str">
        <f>P225</f>
        <v>NEx15</v>
      </c>
      <c r="AC225" s="285"/>
      <c r="AD225" s="285"/>
      <c r="AE225" s="282">
        <f t="shared" ref="AE225:AE227" ca="1" si="151">ROUNDUP(T225,3)</f>
        <v>0.437</v>
      </c>
      <c r="AF225" s="285"/>
      <c r="AG225" s="285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0.69299999999999995</v>
      </c>
      <c r="B226" s="79" t="s">
        <v>248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724</v>
      </c>
      <c r="Q226" s="192" t="s">
        <v>600</v>
      </c>
      <c r="R226" s="177"/>
      <c r="S226" s="186"/>
      <c r="T226" s="186" cm="1">
        <f t="array" aca="1" ref="T226" ca="1">ROUND(IF($Q226="Y",VLOOKUP($P226, INDIRECT($Q$2),T$6,0)*INDIRECT($P$1),VLOOKUP($P226, INDIRECT($Q$2),T$6,0)),IF($E226="E",0,3))</f>
        <v>0.52800000000000002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NEx20</v>
      </c>
      <c r="AC226" s="285"/>
      <c r="AD226" s="285"/>
      <c r="AE226" s="282">
        <f t="shared" ca="1" si="151"/>
        <v>0.52800000000000002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223"/>
      <c r="B227" s="223"/>
      <c r="C227" s="236">
        <v>0.47599999999999998</v>
      </c>
      <c r="F227" s="224"/>
      <c r="G227" s="69"/>
      <c r="H227" s="69"/>
      <c r="I227" s="69"/>
      <c r="J227" s="69"/>
      <c r="K227" s="69"/>
      <c r="L227" s="69"/>
      <c r="P227" s="192" t="s">
        <v>725</v>
      </c>
      <c r="Q227" s="192" t="s">
        <v>600</v>
      </c>
      <c r="R227" s="177"/>
      <c r="S227" s="186"/>
      <c r="T227" s="186" cm="1">
        <f t="array" aca="1" ref="T227" ca="1">ROUND(IF($Q227="Y",VLOOKUP($P227, INDIRECT($Q$2),T$6,0)*INDIRECT($P$1),VLOOKUP($P227, INDIRECT($Q$2),T$6,0)),IF($E227="E",0,3))</f>
        <v>0.69299999999999995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NEx25</v>
      </c>
      <c r="AC227" s="285"/>
      <c r="AD227" s="285"/>
      <c r="AE227" s="282">
        <f t="shared" ca="1" si="151"/>
        <v>0.69299999999999995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76" t="s">
        <v>737</v>
      </c>
      <c r="B228" s="76"/>
      <c r="C228" s="69"/>
      <c r="F228" s="224"/>
      <c r="G228" s="69"/>
      <c r="H228" s="69"/>
      <c r="I228" s="69"/>
      <c r="J228" s="69"/>
      <c r="K228" s="69"/>
      <c r="L228" s="69"/>
      <c r="P228" s="176"/>
      <c r="Q228" s="175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286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</row>
    <row r="229" spans="1:38" x14ac:dyDescent="0.3">
      <c r="A229" s="81" t="s">
        <v>739</v>
      </c>
      <c r="B229" s="81"/>
      <c r="D229" s="71"/>
      <c r="E229" s="71"/>
      <c r="F229" s="224"/>
      <c r="G229" s="69"/>
      <c r="H229" s="69"/>
      <c r="I229" s="69"/>
      <c r="J229" s="69"/>
      <c r="K229" s="69"/>
      <c r="L229" s="69"/>
      <c r="M229" s="72"/>
      <c r="N229" s="72"/>
      <c r="P229" s="176"/>
      <c r="Q229" s="175"/>
      <c r="R229" s="177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31"/>
    </row>
    <row r="230" spans="1:38" s="72" customFormat="1" x14ac:dyDescent="0.3">
      <c r="A230" s="57"/>
      <c r="B230" s="57"/>
      <c r="C230" s="226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31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s="72" customFormat="1" x14ac:dyDescent="0.3">
      <c r="A231" s="81" t="s">
        <v>740</v>
      </c>
      <c r="B231" s="81"/>
      <c r="C231" s="226"/>
      <c r="F231" s="224"/>
      <c r="G231" s="69"/>
      <c r="H231" s="69"/>
      <c r="I231" s="69"/>
      <c r="J231" s="69"/>
      <c r="K231" s="69"/>
      <c r="L231" s="69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</row>
    <row r="232" spans="1:38" s="72" customFormat="1" x14ac:dyDescent="0.3">
      <c r="A232" s="81" t="s">
        <v>741</v>
      </c>
      <c r="B232" s="81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/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742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294" customFormat="1" x14ac:dyDescent="0.3">
      <c r="A236" s="54" t="s">
        <v>738</v>
      </c>
      <c r="B236" s="54"/>
      <c r="F236" s="295"/>
      <c r="G236" s="296"/>
      <c r="H236" s="296"/>
      <c r="I236" s="296"/>
      <c r="J236" s="296"/>
      <c r="K236" s="296"/>
      <c r="L236" s="296"/>
      <c r="M236" s="296"/>
      <c r="N236" s="296"/>
      <c r="P236" s="297"/>
      <c r="Q236" s="291"/>
      <c r="R236" s="298"/>
      <c r="S236" s="291"/>
      <c r="T236" s="291"/>
      <c r="U236" s="291"/>
      <c r="V236" s="291"/>
      <c r="W236" s="291"/>
      <c r="X236" s="291"/>
      <c r="Y236" s="291"/>
      <c r="Z236" s="291"/>
      <c r="AA236" s="291"/>
      <c r="AB236" s="311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299"/>
    </row>
    <row r="237" spans="1:38" s="294" customFormat="1" x14ac:dyDescent="0.3">
      <c r="A237" s="55" t="s">
        <v>503</v>
      </c>
      <c r="B237" s="55"/>
      <c r="F237" s="295"/>
      <c r="G237" s="296"/>
      <c r="H237" s="296"/>
      <c r="I237" s="296"/>
      <c r="J237" s="296"/>
      <c r="K237" s="296"/>
      <c r="L237" s="296"/>
      <c r="M237" s="296"/>
      <c r="N237" s="296"/>
      <c r="P237" s="249"/>
      <c r="Q237" s="291"/>
      <c r="R237" s="249"/>
      <c r="S237" s="300"/>
      <c r="T237" s="292"/>
      <c r="U237" s="291"/>
      <c r="V237" s="291"/>
      <c r="W237" s="291"/>
      <c r="X237" s="291"/>
      <c r="Y237" s="291"/>
      <c r="Z237" s="291"/>
      <c r="AA237" s="291"/>
      <c r="AB237" s="311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299"/>
    </row>
    <row r="238" spans="1:38" s="294" customFormat="1" x14ac:dyDescent="0.3">
      <c r="A238" s="213" t="str">
        <f ca="1">TEXT(T238,"$0.000")&amp;" per day when assigned and used."</f>
        <v>$9.500 per day when assigned and used.</v>
      </c>
      <c r="B238" s="213"/>
      <c r="F238" s="295"/>
      <c r="G238" s="296"/>
      <c r="H238" s="296"/>
      <c r="I238" s="296"/>
      <c r="J238" s="296"/>
      <c r="K238" s="296"/>
      <c r="L238" s="296"/>
      <c r="M238" s="296"/>
      <c r="N238" s="296"/>
      <c r="P238" s="249" t="s">
        <v>622</v>
      </c>
      <c r="Q238" s="291" t="s">
        <v>21</v>
      </c>
      <c r="R238" s="249" t="s">
        <v>623</v>
      </c>
      <c r="S238" s="300"/>
      <c r="T238" s="186" cm="1">
        <f t="array" aca="1" ref="T238" ca="1">ROUND(IF($Q238="Y",VLOOKUP($P238, INDIRECT($Q$2),T$6,0)*INDIRECT($P$1),VLOOKUP($P238, INDIRECT($Q$2),T$6,0)),IF($E238="E",0,3))</f>
        <v>9.5</v>
      </c>
      <c r="U238" s="291"/>
      <c r="V238" s="291"/>
      <c r="W238" s="291"/>
      <c r="X238" s="291"/>
      <c r="Y238" s="291"/>
      <c r="Z238" s="291"/>
      <c r="AA238" s="291"/>
      <c r="AB238" s="311" t="str">
        <f>P238</f>
        <v>CNRBIL</v>
      </c>
      <c r="AC238" s="299" t="str">
        <f>R238</f>
        <v>Bi-lingual Premium Pay</v>
      </c>
      <c r="AD238" s="299"/>
      <c r="AE238" s="282">
        <f t="shared" ref="AE238" ca="1" si="152">ROUND(T238,3)</f>
        <v>9.5</v>
      </c>
      <c r="AF238" s="299"/>
      <c r="AG238" s="299"/>
      <c r="AH238" s="299"/>
      <c r="AI238" s="299"/>
      <c r="AJ238" s="299"/>
      <c r="AK238" s="299"/>
      <c r="AL238" s="299"/>
    </row>
    <row r="239" spans="1:38" x14ac:dyDescent="0.3">
      <c r="A239" s="223"/>
      <c r="B239" s="223"/>
      <c r="D239" s="71"/>
      <c r="E239" s="71"/>
      <c r="F239" s="224"/>
      <c r="G239" s="69"/>
      <c r="H239" s="69"/>
      <c r="I239" s="69"/>
      <c r="J239" s="69"/>
      <c r="K239" s="69"/>
      <c r="L239" s="69"/>
      <c r="M239" s="72"/>
      <c r="N239" s="72"/>
      <c r="P239" s="297"/>
      <c r="Q239" s="291"/>
      <c r="R239" s="298"/>
      <c r="S239" s="291"/>
      <c r="T239" s="291"/>
      <c r="U239" s="179"/>
      <c r="V239" s="179"/>
      <c r="W239" s="179"/>
      <c r="X239" s="179"/>
      <c r="Y239" s="179"/>
      <c r="Z239" s="179"/>
      <c r="AA239" s="179"/>
      <c r="AB239" s="133"/>
    </row>
    <row r="240" spans="1:38" s="69" customFormat="1" x14ac:dyDescent="0.3">
      <c r="A240" s="76" t="s">
        <v>736</v>
      </c>
      <c r="B240" s="76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 t="s">
        <v>743</v>
      </c>
      <c r="B241" s="81"/>
      <c r="F241" s="224"/>
      <c r="M241" s="72"/>
      <c r="N241" s="72"/>
      <c r="P241" s="179"/>
      <c r="Q241" s="175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63" t="str">
        <f ca="1">"Employees who are scheduled to work a full shift which begins between the 12:00 noon and 1:29 p.m. shall be paid an additional "&amp;TEXT(T242,"$0.000")&amp;" cents per hour"</f>
        <v>Employees who are scheduled to work a full shift which begins between the 12:00 noon and 1:29 p.m. shall be paid an additional $0.454 cents per hour</v>
      </c>
      <c r="B242" s="63"/>
      <c r="F242" s="224"/>
      <c r="M242" s="72"/>
      <c r="N242" s="72"/>
      <c r="P242" s="249" t="s">
        <v>611</v>
      </c>
      <c r="Q242" s="175" t="s">
        <v>600</v>
      </c>
      <c r="R242" s="249" t="s">
        <v>612</v>
      </c>
      <c r="S242" s="250"/>
      <c r="T242" s="186" cm="1">
        <f t="array" aca="1" ref="T242" ca="1">ROUND(IF($Q242="Y",VLOOKUP($P242, INDIRECT($Q$2),T$6,0)*INDIRECT($P$1),VLOOKUP($P242, INDIRECT($Q$2),T$6,0)),IF($E242="E",0,3))</f>
        <v>0.45400000000000001</v>
      </c>
      <c r="U242" s="179"/>
      <c r="V242" s="179"/>
      <c r="W242" s="179"/>
      <c r="X242" s="179"/>
      <c r="Y242" s="179"/>
      <c r="Z242" s="179"/>
      <c r="AA242" s="179"/>
      <c r="AB242" s="311" t="str">
        <f>P242</f>
        <v>CNREVE</v>
      </c>
      <c r="AC242" s="299" t="str">
        <f>R242</f>
        <v>TL-Evening Shift Premium-CNR</v>
      </c>
      <c r="AD242" s="299"/>
      <c r="AE242" s="282">
        <f t="shared" ref="AE242" ca="1" si="153">ROUND(T242,3)</f>
        <v>0.45400000000000001</v>
      </c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255</v>
      </c>
      <c r="B243" s="81"/>
      <c r="F243" s="224"/>
      <c r="M243" s="72"/>
      <c r="N243" s="72"/>
      <c r="P243" s="176"/>
      <c r="Q243" s="175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214" t="str">
        <f ca="1">"adjacent to such a shift, the "&amp;(TEXT(T242,"$0.000")&amp;" differential shall also be applied to those overtime hours.")</f>
        <v>adjacent to such a shift, the $0.454 differential shall also be applied to those overtime hours.</v>
      </c>
      <c r="B244" s="214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5"/>
      <c r="B245" s="85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"Employees who are scheduled to work a full shift which begins between the 1:30 p.m. and 1:59 a.m. shall be paid an additional "&amp;TEXT(T246,"$0.000")&amp;" per hour"</f>
        <v>Employees who are scheduled to work a full shift which begins between the 1:30 p.m. and 1:59 a.m. shall be paid an additional $1.075 per hour</v>
      </c>
      <c r="B246" s="214"/>
      <c r="F246" s="224"/>
      <c r="M246" s="72"/>
      <c r="N246" s="72"/>
      <c r="P246" s="249" t="s">
        <v>613</v>
      </c>
      <c r="Q246" s="175" t="s">
        <v>600</v>
      </c>
      <c r="R246" s="249" t="s">
        <v>614</v>
      </c>
      <c r="S246" s="250"/>
      <c r="T246" s="186" cm="1">
        <f t="array" aca="1" ref="T246" ca="1">ROUND(IF($Q246="Y",VLOOKUP($P246, INDIRECT($Q$2),T$6,0)*INDIRECT($P$1),VLOOKUP($P246, INDIRECT($Q$2),T$6,0)),IF($E246="E",0,3))</f>
        <v>1.075</v>
      </c>
      <c r="U246" s="179"/>
      <c r="V246" s="179"/>
      <c r="W246" s="179"/>
      <c r="X246" s="179"/>
      <c r="Y246" s="179"/>
      <c r="Z246" s="179"/>
      <c r="AA246" s="179"/>
      <c r="AB246" s="311" t="str">
        <f>P246</f>
        <v>CNRNIT</v>
      </c>
      <c r="AC246" s="299" t="str">
        <f>R246</f>
        <v>TL-Night Shift Premium-CNR</v>
      </c>
      <c r="AD246" s="299"/>
      <c r="AE246" s="282">
        <f t="shared" ref="AE246" ca="1" si="154">ROUND(T246,3)</f>
        <v>1.075</v>
      </c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 t="s">
        <v>255</v>
      </c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x14ac:dyDescent="0.3">
      <c r="A248" s="214" t="str">
        <f ca="1">"adjacent to such a shift, the "&amp;TEXT(T246,"$0.000")&amp;" differential shall also be applied to those overtime hours."</f>
        <v>adjacent to such a shift, the $1.075 differential shall also be applied to those overtime hours.</v>
      </c>
      <c r="B248" s="214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</row>
    <row r="249" spans="1:38" x14ac:dyDescent="0.3">
      <c r="A249" s="214"/>
      <c r="B249" s="214"/>
      <c r="D249" s="71"/>
      <c r="E249" s="71"/>
      <c r="F249" s="224"/>
      <c r="G249" s="69"/>
      <c r="H249" s="69"/>
      <c r="I249" s="69"/>
      <c r="J249" s="69"/>
      <c r="K249" s="69"/>
      <c r="L249" s="69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</row>
    <row r="250" spans="1:38" s="69" customFormat="1" x14ac:dyDescent="0.3">
      <c r="A250" s="76" t="s">
        <v>807</v>
      </c>
      <c r="B250" s="57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744</v>
      </c>
      <c r="B251" s="81"/>
      <c r="C251" s="71"/>
      <c r="F251" s="224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  <c r="AC251" s="283"/>
      <c r="AD251" s="283"/>
      <c r="AE251" s="283"/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81" t="s">
        <v>260</v>
      </c>
      <c r="B252" s="81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261</v>
      </c>
      <c r="B253" s="8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262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/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76" t="s">
        <v>263</v>
      </c>
      <c r="B256" s="76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64" t="s">
        <v>755</v>
      </c>
      <c r="B257" s="64"/>
      <c r="C257" s="71"/>
      <c r="F257" s="233"/>
      <c r="M257" s="72"/>
      <c r="N257" s="72"/>
      <c r="P257" s="176" t="s">
        <v>263</v>
      </c>
      <c r="Q257" s="175" t="s">
        <v>21</v>
      </c>
      <c r="R257" s="177"/>
      <c r="S257" s="179"/>
      <c r="T257" s="186" cm="1">
        <f t="array" aca="1" ref="T257" ca="1">ROUND(IF($Q257="Y",VLOOKUP($P257, INDIRECT($Q$2),T$6,0)*INDIRECT($P$1),VLOOKUP($P257, INDIRECT($Q$2),T$6,0)),IF($E257="E",0,3))</f>
        <v>100</v>
      </c>
      <c r="U257" s="179"/>
      <c r="V257" s="179"/>
      <c r="W257" s="179"/>
      <c r="X257" s="179"/>
      <c r="Y257" s="179"/>
      <c r="Z257" s="179"/>
      <c r="AA257" s="179"/>
      <c r="AB257" s="311" t="str">
        <f>P257</f>
        <v>Safety Shoes</v>
      </c>
      <c r="AC257" s="299"/>
      <c r="AD257" s="299"/>
      <c r="AE257" s="285">
        <f ca="1">ROUND(T257,0)</f>
        <v>100</v>
      </c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265</v>
      </c>
      <c r="B258" s="81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TEXT(T257,"$#,###")&amp;" per 12 months actually worked. "</f>
        <v xml:space="preserve">$100 per 12 months actually worked. </v>
      </c>
      <c r="B259" s="63"/>
      <c r="C259" s="7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223"/>
      <c r="B260" s="223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76" t="s">
        <v>732</v>
      </c>
      <c r="B261" s="76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745</v>
      </c>
      <c r="B262" s="81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5" t="s">
        <v>733</v>
      </c>
      <c r="B263" s="215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215" t="s">
        <v>734</v>
      </c>
      <c r="B264" s="215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81" t="s">
        <v>735</v>
      </c>
      <c r="B265" s="81"/>
      <c r="C265" s="71"/>
      <c r="F265" s="224"/>
      <c r="M265" s="72"/>
      <c r="N265" s="72"/>
      <c r="P265" s="249" t="s">
        <v>617</v>
      </c>
      <c r="Q265" s="175" t="s">
        <v>600</v>
      </c>
      <c r="R265" s="249" t="s">
        <v>618</v>
      </c>
      <c r="S265" s="250"/>
      <c r="T265" s="369">
        <v>40</v>
      </c>
      <c r="U265" s="179" t="s">
        <v>851</v>
      </c>
      <c r="V265" s="179"/>
      <c r="W265" s="179"/>
      <c r="X265" s="179"/>
      <c r="Y265" s="179"/>
      <c r="Z265" s="179"/>
      <c r="AA265" s="179"/>
      <c r="AB265" s="311" t="str">
        <f t="shared" ref="AB265:AB266" si="155">P265</f>
        <v>CNRCDY</v>
      </c>
      <c r="AC265" s="299" t="str">
        <f t="shared" ref="AC265:AC266" si="156">R265</f>
        <v>TL-On call by the day-CNR</v>
      </c>
      <c r="AD265" s="299"/>
      <c r="AE265" s="282">
        <f t="shared" ref="AE265:AE266" si="157">ROUND(T265,3)</f>
        <v>40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6" t="s">
        <v>746</v>
      </c>
      <c r="B266" s="79" t="str">
        <f>"An employee will receive "&amp;TEXT(T265,"$0.000")&amp;" for each weekday the employee is on call.  The employee will receive "&amp;TEXT(T266,"$0.000")&amp;" for each weekend day (Saturday or"</f>
        <v>An employee will receive $40.000 for each weekday the employee is on call.  The employee will receive $50.000 for each weekend day (Saturday or</v>
      </c>
      <c r="C266" s="71"/>
      <c r="F266" s="224"/>
      <c r="M266" s="72"/>
      <c r="N266" s="72"/>
      <c r="P266" s="249" t="s">
        <v>616</v>
      </c>
      <c r="Q266" s="175" t="s">
        <v>600</v>
      </c>
      <c r="R266" s="249" t="s">
        <v>619</v>
      </c>
      <c r="S266" s="250"/>
      <c r="T266" s="369">
        <v>50</v>
      </c>
      <c r="U266" s="179" t="s">
        <v>851</v>
      </c>
      <c r="V266" s="179"/>
      <c r="W266" s="179"/>
      <c r="X266" s="179"/>
      <c r="Y266" s="179"/>
      <c r="Z266" s="179"/>
      <c r="AA266" s="179"/>
      <c r="AB266" s="311" t="str">
        <f t="shared" si="155"/>
        <v>CNRCWE</v>
      </c>
      <c r="AC266" s="299" t="str">
        <f t="shared" si="156"/>
        <v>TL-On call by day Weekend-CNR</v>
      </c>
      <c r="AD266" s="299"/>
      <c r="AE266" s="282">
        <f t="shared" si="157"/>
        <v>50</v>
      </c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57"/>
      <c r="B267" s="215" t="s">
        <v>747</v>
      </c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748</v>
      </c>
      <c r="B268" s="79" t="s">
        <v>749</v>
      </c>
      <c r="C268" s="71"/>
      <c r="F268" s="224"/>
      <c r="M268" s="72"/>
      <c r="N268" s="72"/>
      <c r="P268" s="249" t="s">
        <v>726</v>
      </c>
      <c r="Q268" s="175" t="s">
        <v>21</v>
      </c>
      <c r="R268" s="249" t="s">
        <v>727</v>
      </c>
      <c r="S268" s="250"/>
      <c r="T268" s="369">
        <v>2.25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CNRLDS</v>
      </c>
      <c r="AC268" s="299" t="str">
        <f>R268</f>
        <v>MOD-Premium Pay</v>
      </c>
      <c r="AD268" s="299"/>
      <c r="AE268" s="282">
        <f t="shared" ref="AE268" si="158">ROUND(T268,3)</f>
        <v>2.25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79" t="s">
        <v>751</v>
      </c>
      <c r="C269" s="71"/>
      <c r="F269" s="224"/>
      <c r="M269" s="72"/>
      <c r="N269" s="72"/>
      <c r="P269" s="249"/>
      <c r="Q269" s="175"/>
      <c r="R269" s="249"/>
      <c r="S269" s="250"/>
      <c r="T269" s="293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750</v>
      </c>
      <c r="B270" s="217" t="s">
        <v>752</v>
      </c>
      <c r="C270" s="71"/>
      <c r="F270" s="224"/>
      <c r="M270" s="72"/>
      <c r="N270" s="72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217" t="s">
        <v>753</v>
      </c>
      <c r="C271" s="71"/>
      <c r="F271" s="224"/>
      <c r="M271" s="72"/>
      <c r="N271" s="72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23"/>
      <c r="B272" s="223"/>
      <c r="C272" s="7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268</v>
      </c>
      <c r="B273" s="76"/>
      <c r="C273" s="71"/>
      <c r="F273" s="224"/>
      <c r="M273" s="72"/>
      <c r="N273" s="72"/>
      <c r="P273" s="176"/>
      <c r="Q273" s="175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234" customFormat="1" x14ac:dyDescent="0.3">
      <c r="A274" s="63" t="str">
        <f ca="1">"Effective July 1, 2014, Shift Supervisors, 311 Call Center shall be paid fifty-eight cents "&amp;TEXT(T274,"$0.000")&amp;" per hour for all hours worked"</f>
        <v>Effective July 1, 2014, Shift Supervisors, 311 Call Center shall be paid fifty-eight cents $0.623 per hour for all hours worked</v>
      </c>
      <c r="B274" s="63"/>
      <c r="C274" s="71"/>
      <c r="F274" s="224"/>
      <c r="G274" s="69"/>
      <c r="H274" s="69"/>
      <c r="I274" s="69"/>
      <c r="J274" s="69"/>
      <c r="K274" s="69"/>
      <c r="L274" s="69"/>
      <c r="M274" s="72"/>
      <c r="N274" s="72"/>
      <c r="P274" s="249" t="s">
        <v>620</v>
      </c>
      <c r="Q274" s="175" t="s">
        <v>600</v>
      </c>
      <c r="R274" s="249" t="s">
        <v>621</v>
      </c>
      <c r="S274" s="250"/>
      <c r="T274" s="186" cm="1">
        <f t="array" aca="1" ref="T274" ca="1">ROUND(IF($Q274="Y",VLOOKUP($P274, INDIRECT($Q$2),T$6,0)*INDIRECT($P$1),VLOOKUP($P274, INDIRECT($Q$2),T$6,0)),IF($E274="E",0,3))</f>
        <v>0.623</v>
      </c>
      <c r="U274" s="192"/>
      <c r="V274" s="192"/>
      <c r="W274" s="192"/>
      <c r="X274" s="192"/>
      <c r="Y274" s="192"/>
      <c r="Z274" s="192"/>
      <c r="AA274" s="192"/>
      <c r="AB274" s="311" t="str">
        <f>P274</f>
        <v>CNRWKE</v>
      </c>
      <c r="AC274" s="299" t="str">
        <f>R274</f>
        <v>TL-Weekend Shift-CNR</v>
      </c>
      <c r="AD274" s="299"/>
      <c r="AE274" s="282">
        <f t="shared" ref="AE274" ca="1" si="159">ROUND(T274,3)</f>
        <v>0.623</v>
      </c>
      <c r="AF274" s="286"/>
      <c r="AG274" s="286"/>
      <c r="AH274" s="286"/>
      <c r="AI274" s="286"/>
      <c r="AJ274" s="286"/>
      <c r="AK274" s="286"/>
      <c r="AL274" s="286"/>
    </row>
    <row r="275" spans="1:38" s="234" customFormat="1" x14ac:dyDescent="0.3">
      <c r="A275" s="81" t="s">
        <v>270</v>
      </c>
      <c r="B275" s="81"/>
      <c r="C275" s="71"/>
      <c r="F275" s="224"/>
      <c r="G275" s="69"/>
      <c r="H275" s="69"/>
      <c r="I275" s="69"/>
      <c r="J275" s="69"/>
      <c r="K275" s="69"/>
      <c r="L275" s="69"/>
      <c r="M275" s="72"/>
      <c r="N275" s="72"/>
      <c r="P275" s="249"/>
      <c r="Q275" s="175"/>
      <c r="R275" s="249"/>
      <c r="S275" s="250"/>
      <c r="T275" s="293"/>
      <c r="U275" s="192"/>
      <c r="V275" s="192"/>
      <c r="W275" s="192"/>
      <c r="X275" s="192"/>
      <c r="Y275" s="192"/>
      <c r="Z275" s="192"/>
      <c r="AA275" s="192"/>
      <c r="AB275" s="134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</row>
    <row r="276" spans="1:38" s="234" customFormat="1" x14ac:dyDescent="0.3">
      <c r="A276" s="81" t="s">
        <v>271</v>
      </c>
      <c r="B276" s="81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176"/>
      <c r="Q276" s="175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272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176"/>
      <c r="Q277" s="175"/>
      <c r="R277" s="177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ht="14.4" thickBot="1" x14ac:dyDescent="0.35">
      <c r="A278" s="345"/>
      <c r="B278" s="345"/>
      <c r="C278" s="346"/>
      <c r="D278" s="347"/>
      <c r="E278" s="347"/>
      <c r="F278" s="348"/>
      <c r="G278" s="346"/>
      <c r="H278" s="346"/>
      <c r="I278" s="346"/>
      <c r="J278" s="346"/>
      <c r="K278" s="346"/>
      <c r="L278" s="346"/>
      <c r="M278" s="349"/>
      <c r="N278" s="349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</row>
    <row r="279" spans="1:38" x14ac:dyDescent="0.3">
      <c r="A279" s="222" t="s">
        <v>273</v>
      </c>
      <c r="B279" s="223"/>
      <c r="C279" s="71"/>
      <c r="D279" s="71"/>
      <c r="E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</row>
    <row r="280" spans="1:38" x14ac:dyDescent="0.3">
      <c r="A280" s="228" t="s">
        <v>890</v>
      </c>
      <c r="B280" s="223"/>
      <c r="C280" s="71"/>
      <c r="D280" s="71"/>
      <c r="E280" s="71"/>
      <c r="F280" s="224"/>
      <c r="G280" s="69"/>
      <c r="H280" s="69"/>
      <c r="I280" s="69"/>
      <c r="J280" s="69"/>
      <c r="K280" s="69"/>
      <c r="L280" s="69"/>
      <c r="M280" s="72"/>
      <c r="N280" s="72"/>
      <c r="P280" s="176"/>
      <c r="Q280" s="175"/>
      <c r="R280" s="177"/>
      <c r="S280" s="179"/>
      <c r="T280" s="179">
        <v>5</v>
      </c>
      <c r="U280" s="179">
        <f>T280+1</f>
        <v>6</v>
      </c>
      <c r="V280" s="179">
        <f t="shared" ref="V280:Z280" si="160">U280+1</f>
        <v>7</v>
      </c>
      <c r="W280" s="179">
        <f t="shared" si="160"/>
        <v>8</v>
      </c>
      <c r="X280" s="179">
        <f t="shared" si="160"/>
        <v>9</v>
      </c>
      <c r="Y280" s="179">
        <f t="shared" si="160"/>
        <v>10</v>
      </c>
      <c r="Z280" s="179">
        <f t="shared" si="160"/>
        <v>11</v>
      </c>
      <c r="AA280" s="179">
        <v>12</v>
      </c>
    </row>
    <row r="281" spans="1:38" ht="41.4" x14ac:dyDescent="0.3">
      <c r="A281" s="65" t="s">
        <v>6</v>
      </c>
      <c r="B281" s="279"/>
      <c r="C281" s="229" t="s">
        <v>274</v>
      </c>
      <c r="D281" s="279"/>
      <c r="E281" s="65" t="s">
        <v>4</v>
      </c>
      <c r="F281" s="320" t="s">
        <v>7</v>
      </c>
      <c r="G281" s="118" t="s">
        <v>772</v>
      </c>
      <c r="H281" s="118" t="s">
        <v>773</v>
      </c>
      <c r="I281" s="254" t="s">
        <v>12</v>
      </c>
      <c r="J281" s="254" t="s">
        <v>13</v>
      </c>
      <c r="K281" s="254" t="s">
        <v>14</v>
      </c>
      <c r="L281" s="254" t="s">
        <v>15</v>
      </c>
      <c r="M281" s="254" t="s">
        <v>16</v>
      </c>
      <c r="N281" s="255" t="s">
        <v>275</v>
      </c>
      <c r="P281" s="301" t="s">
        <v>6</v>
      </c>
      <c r="Q281" s="198" t="s">
        <v>599</v>
      </c>
      <c r="R281" s="302" t="s">
        <v>7</v>
      </c>
      <c r="S281" s="288" t="s">
        <v>274</v>
      </c>
      <c r="T281" s="272" t="s">
        <v>10</v>
      </c>
      <c r="U281" s="303" t="s">
        <v>11</v>
      </c>
      <c r="V281" s="303" t="s">
        <v>12</v>
      </c>
      <c r="W281" s="303" t="s">
        <v>13</v>
      </c>
      <c r="X281" s="303" t="s">
        <v>14</v>
      </c>
      <c r="Y281" s="303" t="s">
        <v>15</v>
      </c>
      <c r="Z281" s="303" t="s">
        <v>16</v>
      </c>
      <c r="AA281" s="303" t="s">
        <v>275</v>
      </c>
      <c r="AB281" s="312" t="s">
        <v>6</v>
      </c>
      <c r="AC281" s="307" t="s">
        <v>7</v>
      </c>
      <c r="AD281" s="308" t="s">
        <v>274</v>
      </c>
      <c r="AE281" s="126" t="s">
        <v>10</v>
      </c>
      <c r="AF281" s="309" t="s">
        <v>11</v>
      </c>
      <c r="AG281" s="309" t="s">
        <v>12</v>
      </c>
      <c r="AH281" s="309" t="s">
        <v>13</v>
      </c>
      <c r="AI281" s="309" t="s">
        <v>14</v>
      </c>
      <c r="AJ281" s="309" t="s">
        <v>15</v>
      </c>
      <c r="AK281" s="309" t="s">
        <v>16</v>
      </c>
      <c r="AL281" s="309" t="s">
        <v>275</v>
      </c>
    </row>
    <row r="282" spans="1:38" s="234" customFormat="1" x14ac:dyDescent="0.3">
      <c r="A282" s="69" t="s">
        <v>278</v>
      </c>
      <c r="C282" s="223" t="s">
        <v>277</v>
      </c>
      <c r="E282" s="69" t="s">
        <v>276</v>
      </c>
      <c r="F282" s="239" t="s">
        <v>279</v>
      </c>
      <c r="G282" s="240" t="s">
        <v>766</v>
      </c>
      <c r="H282" s="231">
        <f ca="1">U282</f>
        <v>27.675999999999998</v>
      </c>
      <c r="I282" s="69"/>
      <c r="J282" s="69"/>
      <c r="K282" s="69"/>
      <c r="L282" s="69"/>
      <c r="M282" s="69"/>
      <c r="N282" s="72"/>
      <c r="P282" s="176" t="str">
        <f t="shared" ref="P282:P290" si="161">A282</f>
        <v>C08906</v>
      </c>
      <c r="Q282" s="175" t="s">
        <v>600</v>
      </c>
      <c r="R282" s="209" t="str">
        <f t="shared" ref="R282:R290" si="162">F282</f>
        <v>Saeks' Fellow (MN Law Public Interest Residency Program)</v>
      </c>
      <c r="S282" s="192" t="str">
        <f t="shared" ref="S282:S290" si="163">C282</f>
        <v>01J</v>
      </c>
      <c r="T282" s="186" t="e" cm="1">
        <f t="array" aca="1" ref="T282" ca="1">ROUND(IF($Q282="Y",VLOOKUP($P282, INDIRECT($Q$2),T$6,0)*INDIRECT($P$1),VLOOKUP($P282, INDIRECT($Q$2),T$6,0)),IF($E282="E",0,3))</f>
        <v>#VALUE!</v>
      </c>
      <c r="U282" s="186" cm="1">
        <f t="array" aca="1" ref="U282" ca="1">ROUND(IF($Q282="Y",VLOOKUP($P282, INDIRECT($Q$2),U$280,0)*INDIRECT($P$1),VLOOKUP($P282, INDIRECT($Q$2),U$280,0)),IF($E282="E",0,3))</f>
        <v>27.675999999999998</v>
      </c>
      <c r="V282" s="186" cm="1">
        <f t="array" aca="1" ref="V282" ca="1">ROUND(IF($Q282="Y",VLOOKUP($P282, INDIRECT($Q$2),V$280,0)*INDIRECT($P$1),VLOOKUP($P282, INDIRECT($Q$2),V$280,0)),IF($E282="E",0,3))</f>
        <v>0</v>
      </c>
      <c r="W282" s="186" cm="1">
        <f t="array" aca="1" ref="W282" ca="1">ROUND(IF($Q282="Y",VLOOKUP($P282, INDIRECT($Q$2),W$280,0)*INDIRECT($P$1),VLOOKUP($P282, INDIRECT($Q$2),W$280,0)),IF($E282="E",0,3))</f>
        <v>0</v>
      </c>
      <c r="X282" s="186" cm="1">
        <f t="array" aca="1" ref="X282" ca="1">ROUND(IF($Q282="Y",VLOOKUP($P282, INDIRECT($Q$2),X$280,0)*INDIRECT($P$1),VLOOKUP($P282, INDIRECT($Q$2),X$280,0)),IF($E282="E",0,3))</f>
        <v>0</v>
      </c>
      <c r="Y282" s="186" cm="1">
        <f t="array" aca="1" ref="Y282" ca="1">ROUND(IF($Q282="Y",VLOOKUP($P282, INDIRECT($Q$2),Y$280,0)*INDIRECT($P$1),VLOOKUP($P282, INDIRECT($Q$2),Y$280,0)),IF($E282="E",0,3))</f>
        <v>0</v>
      </c>
      <c r="Z282" s="186" cm="1">
        <f t="array" aca="1" ref="Z282" ca="1">ROUND(IF($Q282="Y",VLOOKUP($P282, INDIRECT($Q$2),Z$280,0)*INDIRECT($P$1),VLOOKUP($P282, INDIRECT($Q$2),Z$280,0)),IF($E282="E",0,3))</f>
        <v>0</v>
      </c>
      <c r="AA282" s="186" cm="1">
        <f t="array" aca="1" ref="AA282" ca="1">ROUND(IF($Q282="Y",VLOOKUP($P282, INDIRECT($Q$2),AA$280,0)*INDIRECT($P$1),VLOOKUP($P282, INDIRECT($Q$2),AA$280,0)),IF($E282="E",0,3))</f>
        <v>0</v>
      </c>
      <c r="AB282" s="282" t="str">
        <f t="shared" ref="AB282:AB290" si="164">A282</f>
        <v>C08906</v>
      </c>
      <c r="AC282" s="130" t="str">
        <f t="shared" ref="AC282:AC290" si="165">F282</f>
        <v>Saeks' Fellow (MN Law Public Interest Residency Program)</v>
      </c>
      <c r="AD282" s="284" t="str">
        <f t="shared" ref="AD282:AD290" si="166">C282</f>
        <v>01J</v>
      </c>
      <c r="AE282" s="282" t="e">
        <f ca="1">IF(T282=0,"",T282)</f>
        <v>#VALUE!</v>
      </c>
      <c r="AF282" s="282">
        <f t="shared" ref="AF282:AL283" ca="1" si="167">IF(U282=0,"",U282)</f>
        <v>27.675999999999998</v>
      </c>
      <c r="AG282" s="282" t="str">
        <f t="shared" ca="1" si="167"/>
        <v/>
      </c>
      <c r="AH282" s="282" t="str">
        <f t="shared" ca="1" si="167"/>
        <v/>
      </c>
      <c r="AI282" s="282" t="str">
        <f t="shared" ca="1" si="167"/>
        <v/>
      </c>
      <c r="AJ282" s="282" t="str">
        <f t="shared" ca="1" si="167"/>
        <v/>
      </c>
      <c r="AK282" s="282" t="str">
        <f t="shared" ca="1" si="167"/>
        <v/>
      </c>
      <c r="AL282" s="282" t="str">
        <f t="shared" ca="1" si="167"/>
        <v/>
      </c>
    </row>
    <row r="283" spans="1:38" s="234" customFormat="1" x14ac:dyDescent="0.3">
      <c r="A283" s="69" t="s">
        <v>282</v>
      </c>
      <c r="C283" s="223" t="s">
        <v>281</v>
      </c>
      <c r="E283" s="69" t="s">
        <v>276</v>
      </c>
      <c r="F283" s="239" t="s">
        <v>283</v>
      </c>
      <c r="G283" s="231">
        <f t="shared" ref="G283:J290" ca="1" si="168">T283</f>
        <v>24.991</v>
      </c>
      <c r="H283" s="231">
        <f t="shared" ca="1" si="168"/>
        <v>26.126999999999999</v>
      </c>
      <c r="I283" s="231">
        <f t="shared" ca="1" si="168"/>
        <v>27.16</v>
      </c>
      <c r="J283" s="231"/>
      <c r="K283" s="231"/>
      <c r="L283" s="231"/>
      <c r="M283" s="231"/>
      <c r="N283" s="231"/>
      <c r="P283" s="176" t="str">
        <f t="shared" si="161"/>
        <v>04352C</v>
      </c>
      <c r="Q283" s="201" t="s">
        <v>600</v>
      </c>
      <c r="R283" s="209" t="str">
        <f t="shared" si="162"/>
        <v>Financial Graduate Fellowship</v>
      </c>
      <c r="S283" s="192" t="str">
        <f t="shared" si="163"/>
        <v>01N</v>
      </c>
      <c r="T283" s="186" cm="1">
        <f t="array" aca="1" ref="T283" ca="1">ROUND(IF($Q283="Y",VLOOKUP($P283, INDIRECT($Q$2),T$280,0)*INDIRECT($P$1),VLOOKUP($P283, INDIRECT($Q$2),T$280,0)),IF($E283="E",0,3))</f>
        <v>24.991</v>
      </c>
      <c r="U283" s="186" cm="1">
        <f t="array" aca="1" ref="U283" ca="1">ROUND(IF($Q283="Y",VLOOKUP($P283, INDIRECT($Q$2),U$280,0)*INDIRECT($P$1),VLOOKUP($P283, INDIRECT($Q$2),U$280,0)),IF($E283="E",0,3))</f>
        <v>26.126999999999999</v>
      </c>
      <c r="V283" s="186" cm="1">
        <f t="array" aca="1" ref="V283" ca="1">ROUND(IF($Q283="Y",VLOOKUP($P283, INDIRECT($Q$2),V$280,0)*INDIRECT($P$1),VLOOKUP($P283, INDIRECT($Q$2),V$280,0)),IF($E283="E",0,3))</f>
        <v>27.16</v>
      </c>
      <c r="W283" s="186" cm="1">
        <f t="array" aca="1" ref="W283" ca="1">ROUND(IF($Q283="Y",VLOOKUP($P283, INDIRECT($Q$2),W$280,0)*INDIRECT($P$1),VLOOKUP($P283, INDIRECT($Q$2),W$280,0)),IF($E283="E",0,3))</f>
        <v>0</v>
      </c>
      <c r="X283" s="186" cm="1">
        <f t="array" aca="1" ref="X283" ca="1">ROUND(IF($Q283="Y",VLOOKUP($P283, INDIRECT($Q$2),X$280,0)*INDIRECT($P$1),VLOOKUP($P283, INDIRECT($Q$2),X$280,0)),IF($E283="E",0,3))</f>
        <v>0</v>
      </c>
      <c r="Y283" s="186" cm="1">
        <f t="array" aca="1" ref="Y283" ca="1">ROUND(IF($Q283="Y",VLOOKUP($P283, INDIRECT($Q$2),Y$280,0)*INDIRECT($P$1),VLOOKUP($P283, INDIRECT($Q$2),Y$280,0)),IF($E283="E",0,3))</f>
        <v>0</v>
      </c>
      <c r="Z283" s="186" cm="1">
        <f t="array" aca="1" ref="Z283" ca="1">ROUND(IF($Q283="Y",VLOOKUP($P283, INDIRECT($Q$2),Z$280,0)*INDIRECT($P$1),VLOOKUP($P283, INDIRECT($Q$2),Z$280,0)),IF($E283="E",0,3))</f>
        <v>0</v>
      </c>
      <c r="AA283" s="186" cm="1">
        <f t="array" aca="1" ref="AA283" ca="1">ROUND(IF($Q283="Y",VLOOKUP($P283, INDIRECT($Q$2),AA$280,0)*INDIRECT($P$1),VLOOKUP($P283, INDIRECT($Q$2),AA$280,0)),IF($E283="E",0,3))</f>
        <v>0</v>
      </c>
      <c r="AB283" s="282" t="str">
        <f>A283</f>
        <v>04352C</v>
      </c>
      <c r="AC283" s="130" t="str">
        <f>F283</f>
        <v>Financial Graduate Fellowship</v>
      </c>
      <c r="AD283" s="284" t="str">
        <f>C283</f>
        <v>01N</v>
      </c>
      <c r="AE283" s="282">
        <f ca="1">IF(T283=0,"",T283)</f>
        <v>24.991</v>
      </c>
      <c r="AF283" s="282">
        <f ca="1">IF(U283=0,"",U283)</f>
        <v>26.126999999999999</v>
      </c>
      <c r="AG283" s="282">
        <f t="shared" ca="1" si="167"/>
        <v>27.16</v>
      </c>
      <c r="AH283" s="282" t="str">
        <f t="shared" ca="1" si="167"/>
        <v/>
      </c>
      <c r="AI283" s="282" t="str">
        <f t="shared" ca="1" si="167"/>
        <v/>
      </c>
      <c r="AJ283" s="282" t="str">
        <f t="shared" ca="1" si="167"/>
        <v/>
      </c>
      <c r="AK283" s="282" t="str">
        <f t="shared" ca="1" si="167"/>
        <v/>
      </c>
      <c r="AL283" s="282" t="str">
        <f t="shared" ca="1" si="167"/>
        <v/>
      </c>
    </row>
    <row r="284" spans="1:38" s="234" customFormat="1" x14ac:dyDescent="0.3">
      <c r="A284" s="69" t="s">
        <v>949</v>
      </c>
      <c r="C284" s="223" t="s">
        <v>1001</v>
      </c>
      <c r="E284" s="69" t="s">
        <v>276</v>
      </c>
      <c r="F284" s="239" t="s">
        <v>950</v>
      </c>
      <c r="G284" s="231">
        <f t="shared" ref="G284" si="169">T284</f>
        <v>18.736920000000001</v>
      </c>
      <c r="H284" s="231">
        <f t="shared" ref="H284" si="170">U284</f>
        <v>19.963799999999999</v>
      </c>
      <c r="I284" s="231">
        <f t="shared" ref="I284" si="171">V284</f>
        <v>21.079440000000002</v>
      </c>
      <c r="J284" s="231"/>
      <c r="K284" s="231"/>
      <c r="L284" s="231"/>
      <c r="M284" s="231"/>
      <c r="N284" s="231"/>
      <c r="P284" s="176" t="str">
        <f t="shared" ref="P284" si="172">A284</f>
        <v>53047C</v>
      </c>
      <c r="Q284" s="201" t="s">
        <v>600</v>
      </c>
      <c r="R284" s="209" t="str">
        <f t="shared" ref="R284" si="173">F284</f>
        <v>HR Urban Scholar Intern - Undergrad</v>
      </c>
      <c r="S284" s="192" t="str">
        <f t="shared" ref="S284" si="174">C284</f>
        <v>01R</v>
      </c>
      <c r="T284" s="368">
        <v>18.736920000000001</v>
      </c>
      <c r="U284" s="368">
        <v>19.963799999999999</v>
      </c>
      <c r="V284" s="368">
        <v>21.079440000000002</v>
      </c>
      <c r="W284" s="186"/>
      <c r="X284" s="186"/>
      <c r="Y284" s="186"/>
      <c r="Z284" s="186"/>
      <c r="AA284" s="186"/>
      <c r="AB284" s="282" t="str">
        <f>A284</f>
        <v>53047C</v>
      </c>
      <c r="AC284" s="130" t="str">
        <f>F284</f>
        <v>HR Urban Scholar Intern - Undergrad</v>
      </c>
      <c r="AD284" s="284" t="str">
        <f>C284</f>
        <v>01R</v>
      </c>
      <c r="AE284" s="282">
        <f>IF(T284=0,"",T284)</f>
        <v>18.736920000000001</v>
      </c>
      <c r="AF284" s="282">
        <f>IF(U284=0,"",U284)</f>
        <v>19.963799999999999</v>
      </c>
      <c r="AG284" s="282">
        <f t="shared" ref="AG284" si="175">IF(V284=0,"",V284)</f>
        <v>21.079440000000002</v>
      </c>
      <c r="AH284" s="282" t="str">
        <f t="shared" ref="AH284:AH290" si="176">IF(W284=0,"",W284)</f>
        <v/>
      </c>
      <c r="AI284" s="282" t="str">
        <f t="shared" ref="AI284:AI290" si="177">IF(X284=0,"",X284)</f>
        <v/>
      </c>
      <c r="AJ284" s="282" t="str">
        <f t="shared" ref="AJ284:AJ290" si="178">IF(Y284=0,"",Y284)</f>
        <v/>
      </c>
      <c r="AK284" s="282" t="str">
        <f t="shared" ref="AK284:AK290" si="179">IF(Z284=0,"",Z284)</f>
        <v/>
      </c>
      <c r="AL284" s="282" t="str">
        <f t="shared" ref="AL284:AL290" si="180">IF(AA284=0,"",AA284)</f>
        <v/>
      </c>
    </row>
    <row r="285" spans="1:38" s="234" customFormat="1" x14ac:dyDescent="0.3">
      <c r="A285" s="69" t="s">
        <v>1005</v>
      </c>
      <c r="C285" s="223" t="s">
        <v>897</v>
      </c>
      <c r="E285" s="69" t="s">
        <v>276</v>
      </c>
      <c r="F285" s="239" t="s">
        <v>896</v>
      </c>
      <c r="G285" s="231">
        <f t="shared" ref="G285" si="181">T285</f>
        <v>20.7</v>
      </c>
      <c r="H285" s="231">
        <f t="shared" ref="H285" si="182">U285</f>
        <v>21.01</v>
      </c>
      <c r="I285" s="231"/>
      <c r="J285" s="231"/>
      <c r="K285" s="231"/>
      <c r="L285" s="231"/>
      <c r="M285" s="231"/>
      <c r="N285" s="231"/>
      <c r="P285" s="176" t="str">
        <f t="shared" ref="P285" si="183">A285</f>
        <v>59438C</v>
      </c>
      <c r="Q285" s="201" t="s">
        <v>600</v>
      </c>
      <c r="R285" s="209" t="str">
        <f t="shared" ref="R285" si="184">F285</f>
        <v>Public Works Engineering Intern</v>
      </c>
      <c r="S285" s="192" t="str">
        <f t="shared" si="163"/>
        <v>117</v>
      </c>
      <c r="T285" s="369">
        <v>20.7</v>
      </c>
      <c r="U285" s="369">
        <v>21.01</v>
      </c>
      <c r="V285" s="186"/>
      <c r="W285" s="186"/>
      <c r="X285" s="186"/>
      <c r="Y285" s="186"/>
      <c r="Z285" s="186"/>
      <c r="AA285" s="186"/>
      <c r="AB285" s="282" t="str">
        <f>A285</f>
        <v>59438C</v>
      </c>
      <c r="AC285" s="130" t="str">
        <f>F285</f>
        <v>Public Works Engineering Intern</v>
      </c>
      <c r="AD285" s="284" t="str">
        <f>C285</f>
        <v>117</v>
      </c>
      <c r="AE285" s="282">
        <f t="shared" ref="AE285:AE290" si="185">IF(T285=0,"",T285)</f>
        <v>20.7</v>
      </c>
      <c r="AF285" s="282">
        <f t="shared" ref="AF285:AF290" si="186">IF(U285=0,"",U285)</f>
        <v>21.01</v>
      </c>
      <c r="AG285" s="282" t="str">
        <f t="shared" ref="AG285:AG290" si="187">IF(V285=0,"",V285)</f>
        <v/>
      </c>
      <c r="AH285" s="282" t="str">
        <f t="shared" si="176"/>
        <v/>
      </c>
      <c r="AI285" s="282" t="str">
        <f t="shared" si="177"/>
        <v/>
      </c>
      <c r="AJ285" s="282" t="str">
        <f t="shared" si="178"/>
        <v/>
      </c>
      <c r="AK285" s="282" t="str">
        <f t="shared" si="179"/>
        <v/>
      </c>
      <c r="AL285" s="282" t="str">
        <f t="shared" si="180"/>
        <v/>
      </c>
    </row>
    <row r="286" spans="1:38" s="234" customFormat="1" x14ac:dyDescent="0.3">
      <c r="A286" s="69" t="s">
        <v>285</v>
      </c>
      <c r="C286" s="223" t="s">
        <v>284</v>
      </c>
      <c r="E286" s="69" t="s">
        <v>276</v>
      </c>
      <c r="F286" s="239" t="s">
        <v>286</v>
      </c>
      <c r="G286" s="231">
        <f t="shared" si="168"/>
        <v>15.19</v>
      </c>
      <c r="H286" s="231">
        <f t="shared" ca="1" si="168"/>
        <v>15.8</v>
      </c>
      <c r="I286" s="231">
        <f t="shared" ca="1" si="168"/>
        <v>16.007000000000001</v>
      </c>
      <c r="J286" s="231">
        <f t="shared" ca="1" si="168"/>
        <v>16.315999999999999</v>
      </c>
      <c r="K286" s="231"/>
      <c r="L286" s="231"/>
      <c r="M286" s="231"/>
      <c r="N286" s="231"/>
      <c r="P286" s="176" t="str">
        <f t="shared" si="161"/>
        <v>C09480</v>
      </c>
      <c r="Q286" s="201" t="s">
        <v>600</v>
      </c>
      <c r="R286" s="209" t="str">
        <f t="shared" si="162"/>
        <v>Student Intern - High School (enrolled)</v>
      </c>
      <c r="S286" s="192" t="str">
        <f t="shared" si="163"/>
        <v>01K</v>
      </c>
      <c r="T286" s="369">
        <v>15.19</v>
      </c>
      <c r="U286" s="186" cm="1">
        <f t="array" aca="1" ref="U286" ca="1">ROUND(IF($Q286="Y",VLOOKUP($P286, INDIRECT($Q$2),U$280,0)*INDIRECT($P$1),VLOOKUP($P286, INDIRECT($Q$2),U$280,0)),IF($E286="E",0,3))</f>
        <v>15.8</v>
      </c>
      <c r="V286" s="186" cm="1">
        <f t="array" aca="1" ref="V286" ca="1">ROUND(IF($Q286="Y",VLOOKUP($P286, INDIRECT($Q$2),V$280,0)*INDIRECT($P$1),VLOOKUP($P286, INDIRECT($Q$2),V$280,0)),IF($E286="E",0,3))</f>
        <v>16.007000000000001</v>
      </c>
      <c r="W286" s="186" cm="1">
        <f t="array" aca="1" ref="W286" ca="1">ROUND(IF($Q286="Y",VLOOKUP($P286, INDIRECT($Q$2),W$280,0)*INDIRECT($P$1),VLOOKUP($P286, INDIRECT($Q$2),W$280,0)),IF($E286="E",0,3))</f>
        <v>16.315999999999999</v>
      </c>
      <c r="X286" s="186" cm="1">
        <f t="array" aca="1" ref="X286" ca="1">ROUND(IF($Q286="Y",VLOOKUP($P286, INDIRECT($Q$2),X$280,0)*INDIRECT($P$1),VLOOKUP($P286, INDIRECT($Q$2),X$280,0)),IF($E286="E",0,3))</f>
        <v>0</v>
      </c>
      <c r="Y286" s="186" cm="1">
        <f t="array" aca="1" ref="Y286" ca="1">ROUND(IF($Q286="Y",VLOOKUP($P286, INDIRECT($Q$2),Y$280,0)*INDIRECT($P$1),VLOOKUP($P286, INDIRECT($Q$2),Y$280,0)),IF($E286="E",0,3))</f>
        <v>0</v>
      </c>
      <c r="Z286" s="186" cm="1">
        <f t="array" aca="1" ref="Z286" ca="1">ROUND(IF($Q286="Y",VLOOKUP($P286, INDIRECT($Q$2),Z$280,0)*INDIRECT($P$1),VLOOKUP($P286, INDIRECT($Q$2),Z$280,0)),IF($E286="E",0,3))</f>
        <v>0</v>
      </c>
      <c r="AA286" s="186" cm="1">
        <f t="array" aca="1" ref="AA286" ca="1">ROUND(IF($Q286="Y",VLOOKUP($P286, INDIRECT($Q$2),AA$280,0)*INDIRECT($P$1),VLOOKUP($P286, INDIRECT($Q$2),AA$280,0)),IF($E286="E",0,3))</f>
        <v>0</v>
      </c>
      <c r="AB286" s="282" t="str">
        <f t="shared" si="164"/>
        <v>C09480</v>
      </c>
      <c r="AC286" s="130" t="str">
        <f t="shared" si="165"/>
        <v>Student Intern - High School (enrolled)</v>
      </c>
      <c r="AD286" s="284" t="str">
        <f t="shared" si="166"/>
        <v>01K</v>
      </c>
      <c r="AE286" s="282">
        <f t="shared" si="185"/>
        <v>15.19</v>
      </c>
      <c r="AF286" s="282">
        <f t="shared" ca="1" si="186"/>
        <v>15.8</v>
      </c>
      <c r="AG286" s="282">
        <f t="shared" ca="1" si="187"/>
        <v>16.007000000000001</v>
      </c>
      <c r="AH286" s="282">
        <f t="shared" ca="1" si="176"/>
        <v>16.315999999999999</v>
      </c>
      <c r="AI286" s="282" t="str">
        <f t="shared" ca="1" si="177"/>
        <v/>
      </c>
      <c r="AJ286" s="282" t="str">
        <f t="shared" ca="1" si="178"/>
        <v/>
      </c>
      <c r="AK286" s="282" t="str">
        <f t="shared" ca="1" si="179"/>
        <v/>
      </c>
      <c r="AL286" s="282" t="str">
        <f t="shared" ca="1" si="180"/>
        <v/>
      </c>
    </row>
    <row r="287" spans="1:38" s="234" customFormat="1" x14ac:dyDescent="0.3">
      <c r="A287" s="69" t="s">
        <v>288</v>
      </c>
      <c r="C287" s="223" t="s">
        <v>287</v>
      </c>
      <c r="E287" s="69" t="s">
        <v>276</v>
      </c>
      <c r="F287" s="239" t="s">
        <v>310</v>
      </c>
      <c r="G287" s="231">
        <f t="shared" ca="1" si="168"/>
        <v>15.8</v>
      </c>
      <c r="H287" s="231">
        <f t="shared" ca="1" si="168"/>
        <v>16.007000000000001</v>
      </c>
      <c r="I287" s="231">
        <f t="shared" ca="1" si="168"/>
        <v>16.315999999999999</v>
      </c>
      <c r="J287" s="231">
        <f t="shared" ca="1" si="168"/>
        <v>17.349</v>
      </c>
      <c r="K287" s="231">
        <f t="shared" ref="K287:K288" ca="1" si="188">X287</f>
        <v>18.484999999999999</v>
      </c>
      <c r="L287" s="231">
        <f t="shared" ref="L287:L288" ca="1" si="189">Y287</f>
        <v>19.518000000000001</v>
      </c>
      <c r="M287" s="231">
        <f t="shared" ref="M287:M288" ca="1" si="190">Z287</f>
        <v>20.654</v>
      </c>
      <c r="N287" s="231">
        <f t="shared" ref="N287:N288" ca="1" si="191">AA287</f>
        <v>21.79</v>
      </c>
      <c r="P287" s="176" t="str">
        <f t="shared" si="161"/>
        <v>C09485</v>
      </c>
      <c r="Q287" s="201" t="s">
        <v>600</v>
      </c>
      <c r="R287" s="209" t="str">
        <f t="shared" si="162"/>
        <v>Student Intern - Undergrad (enrolled)</v>
      </c>
      <c r="S287" s="192" t="str">
        <f t="shared" si="163"/>
        <v>01L</v>
      </c>
      <c r="T287" s="186" cm="1">
        <f t="array" aca="1" ref="T287" ca="1">ROUND(IF($Q287="Y",VLOOKUP($P287, INDIRECT($Q$2),T$280,0)*INDIRECT($P$1),VLOOKUP($P287, INDIRECT($Q$2),T$280,0)),IF($E287="E",0,3))</f>
        <v>15.8</v>
      </c>
      <c r="U287" s="186" cm="1">
        <f t="array" aca="1" ref="U287" ca="1">ROUND(IF($Q287="Y",VLOOKUP($P287, INDIRECT($Q$2),U$280,0)*INDIRECT($P$1),VLOOKUP($P287, INDIRECT($Q$2),U$280,0)),IF($E287="E",0,3))</f>
        <v>16.007000000000001</v>
      </c>
      <c r="V287" s="186" cm="1">
        <f t="array" aca="1" ref="V287" ca="1">ROUND(IF($Q287="Y",VLOOKUP($P287, INDIRECT($Q$2),V$280,0)*INDIRECT($P$1),VLOOKUP($P287, INDIRECT($Q$2),V$280,0)),IF($E287="E",0,3))</f>
        <v>16.315999999999999</v>
      </c>
      <c r="W287" s="186" cm="1">
        <f t="array" aca="1" ref="W287" ca="1">ROUND(IF($Q287="Y",VLOOKUP($P287, INDIRECT($Q$2),W$280,0)*INDIRECT($P$1),VLOOKUP($P287, INDIRECT($Q$2),W$280,0)),IF($E287="E",0,3))</f>
        <v>17.349</v>
      </c>
      <c r="X287" s="186" cm="1">
        <f t="array" aca="1" ref="X287" ca="1">ROUND(IF($Q287="Y",VLOOKUP($P287, INDIRECT($Q$2),X$280,0)*INDIRECT($P$1),VLOOKUP($P287, INDIRECT($Q$2),X$280,0)),IF($E287="E",0,3))</f>
        <v>18.484999999999999</v>
      </c>
      <c r="Y287" s="186" cm="1">
        <f t="array" aca="1" ref="Y287" ca="1">ROUND(IF($Q287="Y",VLOOKUP($P287, INDIRECT($Q$2),Y$280,0)*INDIRECT($P$1),VLOOKUP($P287, INDIRECT($Q$2),Y$280,0)),IF($E287="E",0,3))</f>
        <v>19.518000000000001</v>
      </c>
      <c r="Z287" s="186" cm="1">
        <f t="array" aca="1" ref="Z287" ca="1">ROUND(IF($Q287="Y",VLOOKUP($P287, INDIRECT($Q$2),Z$280,0)*INDIRECT($P$1),VLOOKUP($P287, INDIRECT($Q$2),Z$280,0)),IF($E287="E",0,3))</f>
        <v>20.654</v>
      </c>
      <c r="AA287" s="186" cm="1">
        <f t="array" aca="1" ref="AA287" ca="1">ROUND(IF($Q287="Y",VLOOKUP($P287, INDIRECT($Q$2),AA$280,0)*INDIRECT($P$1),VLOOKUP($P287, INDIRECT($Q$2),AA$280,0)),IF($E287="E",0,3))</f>
        <v>21.79</v>
      </c>
      <c r="AB287" s="282" t="str">
        <f t="shared" si="164"/>
        <v>C09485</v>
      </c>
      <c r="AC287" s="130" t="str">
        <f t="shared" si="165"/>
        <v>Student Intern - Undergrad (enrolled)</v>
      </c>
      <c r="AD287" s="284" t="str">
        <f t="shared" si="166"/>
        <v>01L</v>
      </c>
      <c r="AE287" s="282">
        <f t="shared" ca="1" si="185"/>
        <v>15.8</v>
      </c>
      <c r="AF287" s="282">
        <f t="shared" ca="1" si="186"/>
        <v>16.007000000000001</v>
      </c>
      <c r="AG287" s="282">
        <f t="shared" ca="1" si="187"/>
        <v>16.315999999999999</v>
      </c>
      <c r="AH287" s="282">
        <f t="shared" ca="1" si="176"/>
        <v>17.349</v>
      </c>
      <c r="AI287" s="282">
        <f t="shared" ca="1" si="177"/>
        <v>18.484999999999999</v>
      </c>
      <c r="AJ287" s="282">
        <f t="shared" ca="1" si="178"/>
        <v>19.518000000000001</v>
      </c>
      <c r="AK287" s="282">
        <f t="shared" ca="1" si="179"/>
        <v>20.654</v>
      </c>
      <c r="AL287" s="282">
        <f t="shared" ca="1" si="180"/>
        <v>21.79</v>
      </c>
    </row>
    <row r="288" spans="1:38" s="234" customFormat="1" x14ac:dyDescent="0.3">
      <c r="A288" s="69" t="s">
        <v>290</v>
      </c>
      <c r="C288" s="223" t="s">
        <v>289</v>
      </c>
      <c r="E288" s="69" t="s">
        <v>276</v>
      </c>
      <c r="F288" s="239" t="s">
        <v>311</v>
      </c>
      <c r="G288" s="231">
        <f t="shared" ca="1" si="168"/>
        <v>16.315999999999999</v>
      </c>
      <c r="H288" s="231">
        <f t="shared" ca="1" si="168"/>
        <v>17.969000000000001</v>
      </c>
      <c r="I288" s="231">
        <f t="shared" ca="1" si="168"/>
        <v>19.518000000000001</v>
      </c>
      <c r="J288" s="231">
        <f t="shared" ca="1" si="168"/>
        <v>21.17</v>
      </c>
      <c r="K288" s="231">
        <f t="shared" ca="1" si="188"/>
        <v>22.821999999999999</v>
      </c>
      <c r="L288" s="231">
        <f t="shared" ca="1" si="189"/>
        <v>24.475000000000001</v>
      </c>
      <c r="M288" s="231">
        <f t="shared" ca="1" si="190"/>
        <v>26.126999999999999</v>
      </c>
      <c r="N288" s="231">
        <f t="shared" ca="1" si="191"/>
        <v>27.675999999999998</v>
      </c>
      <c r="P288" s="176" t="str">
        <f t="shared" si="161"/>
        <v>C09475</v>
      </c>
      <c r="Q288" s="201" t="s">
        <v>600</v>
      </c>
      <c r="R288" s="209" t="str">
        <f t="shared" si="162"/>
        <v>Student Intern - Graduate (enrolled)</v>
      </c>
      <c r="S288" s="192" t="str">
        <f t="shared" si="163"/>
        <v>01M</v>
      </c>
      <c r="T288" s="186" cm="1">
        <f t="array" aca="1" ref="T288" ca="1">ROUND(IF($Q288="Y",VLOOKUP($P288, INDIRECT($Q$2),T$280,0)*INDIRECT($P$1),VLOOKUP($P288, INDIRECT($Q$2),T$280,0)),IF($E288="E",0,3))</f>
        <v>16.315999999999999</v>
      </c>
      <c r="U288" s="186" cm="1">
        <f t="array" aca="1" ref="U288" ca="1">ROUND(IF($Q288="Y",VLOOKUP($P288, INDIRECT($Q$2),U$280,0)*INDIRECT($P$1),VLOOKUP($P288, INDIRECT($Q$2),U$280,0)),IF($E288="E",0,3))</f>
        <v>17.969000000000001</v>
      </c>
      <c r="V288" s="186" cm="1">
        <f t="array" aca="1" ref="V288" ca="1">ROUND(IF($Q288="Y",VLOOKUP($P288, INDIRECT($Q$2),V$280,0)*INDIRECT($P$1),VLOOKUP($P288, INDIRECT($Q$2),V$280,0)),IF($E288="E",0,3))</f>
        <v>19.518000000000001</v>
      </c>
      <c r="W288" s="186" cm="1">
        <f t="array" aca="1" ref="W288" ca="1">ROUND(IF($Q288="Y",VLOOKUP($P288, INDIRECT($Q$2),W$280,0)*INDIRECT($P$1),VLOOKUP($P288, INDIRECT($Q$2),W$280,0)),IF($E288="E",0,3))</f>
        <v>21.17</v>
      </c>
      <c r="X288" s="186" cm="1">
        <f t="array" aca="1" ref="X288" ca="1">ROUND(IF($Q288="Y",VLOOKUP($P288, INDIRECT($Q$2),X$280,0)*INDIRECT($P$1),VLOOKUP($P288, INDIRECT($Q$2),X$280,0)),IF($E288="E",0,3))</f>
        <v>22.821999999999999</v>
      </c>
      <c r="Y288" s="186" cm="1">
        <f t="array" aca="1" ref="Y288" ca="1">ROUND(IF($Q288="Y",VLOOKUP($P288, INDIRECT($Q$2),Y$280,0)*INDIRECT($P$1),VLOOKUP($P288, INDIRECT($Q$2),Y$280,0)),IF($E288="E",0,3))</f>
        <v>24.475000000000001</v>
      </c>
      <c r="Z288" s="186" cm="1">
        <f t="array" aca="1" ref="Z288" ca="1">ROUND(IF($Q288="Y",VLOOKUP($P288, INDIRECT($Q$2),Z$280,0)*INDIRECT($P$1),VLOOKUP($P288, INDIRECT($Q$2),Z$280,0)),IF($E288="E",0,3))</f>
        <v>26.126999999999999</v>
      </c>
      <c r="AA288" s="186" cm="1">
        <f t="array" aca="1" ref="AA288" ca="1">ROUND(IF($Q288="Y",VLOOKUP($P288, INDIRECT($Q$2),AA$280,0)*INDIRECT($P$1),VLOOKUP($P288, INDIRECT($Q$2),AA$280,0)),IF($E288="E",0,3))</f>
        <v>27.675999999999998</v>
      </c>
      <c r="AB288" s="282" t="str">
        <f t="shared" si="164"/>
        <v>C09475</v>
      </c>
      <c r="AC288" s="130" t="str">
        <f t="shared" si="165"/>
        <v>Student Intern - Graduate (enrolled)</v>
      </c>
      <c r="AD288" s="284" t="str">
        <f t="shared" si="166"/>
        <v>01M</v>
      </c>
      <c r="AE288" s="282">
        <f t="shared" ca="1" si="185"/>
        <v>16.315999999999999</v>
      </c>
      <c r="AF288" s="282">
        <f t="shared" ca="1" si="186"/>
        <v>17.969000000000001</v>
      </c>
      <c r="AG288" s="282">
        <f t="shared" ca="1" si="187"/>
        <v>19.518000000000001</v>
      </c>
      <c r="AH288" s="282">
        <f t="shared" ca="1" si="176"/>
        <v>21.17</v>
      </c>
      <c r="AI288" s="282">
        <f t="shared" ca="1" si="177"/>
        <v>22.821999999999999</v>
      </c>
      <c r="AJ288" s="282">
        <f t="shared" ca="1" si="178"/>
        <v>24.475000000000001</v>
      </c>
      <c r="AK288" s="282">
        <f t="shared" ca="1" si="179"/>
        <v>26.126999999999999</v>
      </c>
      <c r="AL288" s="282">
        <f t="shared" ca="1" si="180"/>
        <v>27.675999999999998</v>
      </c>
    </row>
    <row r="289" spans="1:38" s="234" customFormat="1" x14ac:dyDescent="0.3">
      <c r="A289" s="69" t="s">
        <v>292</v>
      </c>
      <c r="C289" s="223" t="s">
        <v>291</v>
      </c>
      <c r="E289" s="69" t="s">
        <v>276</v>
      </c>
      <c r="F289" s="239" t="s">
        <v>293</v>
      </c>
      <c r="G289" s="231">
        <f t="shared" ca="1" si="168"/>
        <v>17.349</v>
      </c>
      <c r="H289" s="231">
        <f t="shared" ca="1" si="168"/>
        <v>18.484999999999999</v>
      </c>
      <c r="I289" s="231">
        <f t="shared" ca="1" si="168"/>
        <v>19.518000000000001</v>
      </c>
      <c r="J289" s="231"/>
      <c r="K289" s="231"/>
      <c r="L289" s="231"/>
      <c r="M289" s="231"/>
      <c r="N289" s="231"/>
      <c r="P289" s="176" t="str">
        <f t="shared" si="161"/>
        <v>C09495</v>
      </c>
      <c r="Q289" s="201" t="s">
        <v>600</v>
      </c>
      <c r="R289" s="209" t="str">
        <f t="shared" si="162"/>
        <v>Urban Scholar College Undergraduate</v>
      </c>
      <c r="S289" s="192" t="str">
        <f t="shared" si="163"/>
        <v>01G</v>
      </c>
      <c r="T289" s="186" cm="1">
        <f t="array" aca="1" ref="T289" ca="1">ROUND(IF($Q289="Y",VLOOKUP($P289, INDIRECT($Q$2),T$280,0)*INDIRECT($P$1),VLOOKUP($P289, INDIRECT($Q$2),T$280,0)),IF($E289="E",0,3))</f>
        <v>17.349</v>
      </c>
      <c r="U289" s="186" cm="1">
        <f t="array" aca="1" ref="U289" ca="1">ROUND(IF($Q289="Y",VLOOKUP($P289, INDIRECT($Q$2),U$280,0)*INDIRECT($P$1),VLOOKUP($P289, INDIRECT($Q$2),U$280,0)),IF($E289="E",0,3))</f>
        <v>18.484999999999999</v>
      </c>
      <c r="V289" s="186" cm="1">
        <f t="array" aca="1" ref="V289" ca="1">ROUND(IF($Q289="Y",VLOOKUP($P289, INDIRECT($Q$2),V$280,0)*INDIRECT($P$1),VLOOKUP($P289, INDIRECT($Q$2),V$280,0)),IF($E289="E",0,3))</f>
        <v>19.518000000000001</v>
      </c>
      <c r="W289" s="186" cm="1">
        <f t="array" aca="1" ref="W289" ca="1">ROUND(IF($Q289="Y",VLOOKUP($P289, INDIRECT($Q$2),W$280,0)*INDIRECT($P$1),VLOOKUP($P289, INDIRECT($Q$2),W$280,0)),IF($E289="E",0,3))</f>
        <v>0</v>
      </c>
      <c r="X289" s="186" cm="1">
        <f t="array" aca="1" ref="X289" ca="1">ROUND(IF($Q289="Y",VLOOKUP($P289, INDIRECT($Q$2),X$280,0)*INDIRECT($P$1),VLOOKUP($P289, INDIRECT($Q$2),X$280,0)),IF($E289="E",0,3))</f>
        <v>0</v>
      </c>
      <c r="Y289" s="186" cm="1">
        <f t="array" aca="1" ref="Y289" ca="1">ROUND(IF($Q289="Y",VLOOKUP($P289, INDIRECT($Q$2),Y$280,0)*INDIRECT($P$1),VLOOKUP($P289, INDIRECT($Q$2),Y$280,0)),IF($E289="E",0,3))</f>
        <v>0</v>
      </c>
      <c r="Z289" s="186" cm="1">
        <f t="array" aca="1" ref="Z289" ca="1">ROUND(IF($Q289="Y",VLOOKUP($P289, INDIRECT($Q$2),Z$280,0)*INDIRECT($P$1),VLOOKUP($P289, INDIRECT($Q$2),Z$280,0)),IF($E289="E",0,3))</f>
        <v>0</v>
      </c>
      <c r="AA289" s="186" cm="1">
        <f t="array" aca="1" ref="AA289" ca="1">ROUND(IF($Q289="Y",VLOOKUP($P289, INDIRECT($Q$2),AA$280,0)*INDIRECT($P$1),VLOOKUP($P289, INDIRECT($Q$2),AA$280,0)),IF($E289="E",0,3))</f>
        <v>0</v>
      </c>
      <c r="AB289" s="282" t="str">
        <f t="shared" si="164"/>
        <v>C09495</v>
      </c>
      <c r="AC289" s="130" t="str">
        <f t="shared" si="165"/>
        <v>Urban Scholar College Undergraduate</v>
      </c>
      <c r="AD289" s="284" t="str">
        <f t="shared" si="166"/>
        <v>01G</v>
      </c>
      <c r="AE289" s="282">
        <f t="shared" ca="1" si="185"/>
        <v>17.349</v>
      </c>
      <c r="AF289" s="282">
        <f t="shared" ca="1" si="186"/>
        <v>18.484999999999999</v>
      </c>
      <c r="AG289" s="282">
        <f t="shared" ca="1" si="187"/>
        <v>19.518000000000001</v>
      </c>
      <c r="AH289" s="282" t="str">
        <f t="shared" ca="1" si="176"/>
        <v/>
      </c>
      <c r="AI289" s="282" t="str">
        <f t="shared" ca="1" si="177"/>
        <v/>
      </c>
      <c r="AJ289" s="282" t="str">
        <f t="shared" ca="1" si="178"/>
        <v/>
      </c>
      <c r="AK289" s="282" t="str">
        <f t="shared" ca="1" si="179"/>
        <v/>
      </c>
      <c r="AL289" s="282" t="str">
        <f t="shared" ca="1" si="180"/>
        <v/>
      </c>
    </row>
    <row r="290" spans="1:38" s="234" customFormat="1" x14ac:dyDescent="0.3">
      <c r="A290" s="69" t="s">
        <v>295</v>
      </c>
      <c r="C290" s="223" t="s">
        <v>294</v>
      </c>
      <c r="E290" s="69" t="s">
        <v>276</v>
      </c>
      <c r="F290" s="239" t="s">
        <v>296</v>
      </c>
      <c r="G290" s="231">
        <f t="shared" ca="1" si="168"/>
        <v>21.48</v>
      </c>
      <c r="H290" s="231">
        <f t="shared" ca="1" si="168"/>
        <v>23.132000000000001</v>
      </c>
      <c r="I290" s="231">
        <f t="shared" ca="1" si="168"/>
        <v>24.681000000000001</v>
      </c>
      <c r="J290" s="231"/>
      <c r="K290" s="231"/>
      <c r="L290" s="231"/>
      <c r="M290" s="231"/>
      <c r="N290" s="231"/>
      <c r="P290" s="176" t="str">
        <f t="shared" si="161"/>
        <v>C09490</v>
      </c>
      <c r="Q290" s="201" t="s">
        <v>600</v>
      </c>
      <c r="R290" s="209" t="str">
        <f t="shared" si="162"/>
        <v>Urban Scholar Graduate School</v>
      </c>
      <c r="S290" s="192" t="str">
        <f t="shared" si="163"/>
        <v>01F</v>
      </c>
      <c r="T290" s="186" cm="1">
        <f t="array" aca="1" ref="T290" ca="1">ROUND(IF($Q290="Y",VLOOKUP($P290, INDIRECT($Q$2),T$280,0)*INDIRECT($P$1),VLOOKUP($P290, INDIRECT($Q$2),T$280,0)),IF($E290="E",0,3))</f>
        <v>21.48</v>
      </c>
      <c r="U290" s="186" cm="1">
        <f t="array" aca="1" ref="U290" ca="1">ROUND(IF($Q290="Y",VLOOKUP($P290, INDIRECT($Q$2),U$280,0)*INDIRECT($P$1),VLOOKUP($P290, INDIRECT($Q$2),U$280,0)),IF($E290="E",0,3))</f>
        <v>23.132000000000001</v>
      </c>
      <c r="V290" s="186" cm="1">
        <f t="array" aca="1" ref="V290" ca="1">ROUND(IF($Q290="Y",VLOOKUP($P290, INDIRECT($Q$2),V$280,0)*INDIRECT($P$1),VLOOKUP($P290, INDIRECT($Q$2),V$280,0)),IF($E290="E",0,3))</f>
        <v>24.681000000000001</v>
      </c>
      <c r="W290" s="186" cm="1">
        <f t="array" aca="1" ref="W290" ca="1">ROUND(IF($Q290="Y",VLOOKUP($P290, INDIRECT($Q$2),W$280,0)*INDIRECT($P$1),VLOOKUP($P290, INDIRECT($Q$2),W$280,0)),IF($E290="E",0,3))</f>
        <v>0</v>
      </c>
      <c r="X290" s="186" cm="1">
        <f t="array" aca="1" ref="X290" ca="1">ROUND(IF($Q290="Y",VLOOKUP($P290, INDIRECT($Q$2),X$280,0)*INDIRECT($P$1),VLOOKUP($P290, INDIRECT($Q$2),X$280,0)),IF($E290="E",0,3))</f>
        <v>0</v>
      </c>
      <c r="Y290" s="186" cm="1">
        <f t="array" aca="1" ref="Y290" ca="1">ROUND(IF($Q290="Y",VLOOKUP($P290, INDIRECT($Q$2),Y$280,0)*INDIRECT($P$1),VLOOKUP($P290, INDIRECT($Q$2),Y$280,0)),IF($E290="E",0,3))</f>
        <v>0</v>
      </c>
      <c r="Z290" s="186" cm="1">
        <f t="array" aca="1" ref="Z290" ca="1">ROUND(IF($Q290="Y",VLOOKUP($P290, INDIRECT($Q$2),Z$280,0)*INDIRECT($P$1),VLOOKUP($P290, INDIRECT($Q$2),Z$280,0)),IF($E290="E",0,3))</f>
        <v>0</v>
      </c>
      <c r="AA290" s="186" cm="1">
        <f t="array" aca="1" ref="AA290" ca="1">ROUND(IF($Q290="Y",VLOOKUP($P290, INDIRECT($Q$2),AA$280,0)*INDIRECT($P$1),VLOOKUP($P290, INDIRECT($Q$2),AA$280,0)),IF($E290="E",0,3))</f>
        <v>0</v>
      </c>
      <c r="AB290" s="282" t="str">
        <f t="shared" si="164"/>
        <v>C09490</v>
      </c>
      <c r="AC290" s="130" t="str">
        <f t="shared" si="165"/>
        <v>Urban Scholar Graduate School</v>
      </c>
      <c r="AD290" s="284" t="str">
        <f t="shared" si="166"/>
        <v>01F</v>
      </c>
      <c r="AE290" s="282">
        <f t="shared" ca="1" si="185"/>
        <v>21.48</v>
      </c>
      <c r="AF290" s="282">
        <f t="shared" ca="1" si="186"/>
        <v>23.132000000000001</v>
      </c>
      <c r="AG290" s="282">
        <f t="shared" ca="1" si="187"/>
        <v>24.681000000000001</v>
      </c>
      <c r="AH290" s="282" t="str">
        <f t="shared" ca="1" si="176"/>
        <v/>
      </c>
      <c r="AI290" s="282" t="str">
        <f t="shared" ca="1" si="177"/>
        <v/>
      </c>
      <c r="AJ290" s="282" t="str">
        <f t="shared" ca="1" si="178"/>
        <v/>
      </c>
      <c r="AK290" s="282" t="str">
        <f t="shared" ca="1" si="179"/>
        <v/>
      </c>
      <c r="AL290" s="282" t="str">
        <f t="shared" ca="1" si="180"/>
        <v/>
      </c>
    </row>
    <row r="291" spans="1:38" x14ac:dyDescent="0.3">
      <c r="A291" s="71"/>
      <c r="B291" s="71"/>
      <c r="D291" s="70"/>
      <c r="E291" s="70"/>
      <c r="G291" s="275" t="s">
        <v>767</v>
      </c>
      <c r="H291" s="121"/>
      <c r="I291" s="121"/>
      <c r="J291" s="121"/>
      <c r="K291" s="121"/>
      <c r="L291" s="121"/>
      <c r="M291" s="121"/>
      <c r="O291" s="93"/>
      <c r="P291" s="176"/>
      <c r="R291" s="203"/>
      <c r="S291" s="192"/>
      <c r="T291" s="192"/>
      <c r="U291" s="192"/>
      <c r="V291" s="192"/>
      <c r="W291" s="192"/>
      <c r="X291" s="192"/>
      <c r="Y291" s="192"/>
      <c r="Z291" s="192"/>
      <c r="AD291" s="281"/>
    </row>
    <row r="292" spans="1:38" x14ac:dyDescent="0.3">
      <c r="B292" s="121"/>
      <c r="D292" s="70"/>
      <c r="E292" s="70"/>
      <c r="G292" s="121"/>
      <c r="H292" s="121"/>
      <c r="I292" s="121"/>
      <c r="J292" s="121"/>
      <c r="K292" s="121"/>
      <c r="L292" s="121"/>
      <c r="M292" s="121"/>
      <c r="O292" s="93"/>
      <c r="P292" s="176"/>
      <c r="R292" s="203"/>
      <c r="S292" s="192"/>
      <c r="T292" s="192"/>
      <c r="U292" s="192"/>
      <c r="V292" s="192"/>
      <c r="W292" s="192"/>
      <c r="X292" s="192"/>
      <c r="Y292" s="192"/>
      <c r="Z292" s="192"/>
    </row>
    <row r="293" spans="1:38" s="78" customFormat="1" x14ac:dyDescent="0.3">
      <c r="A293" s="218" t="s">
        <v>762</v>
      </c>
      <c r="B293" s="58"/>
      <c r="C293" s="58"/>
      <c r="E293" s="218"/>
      <c r="F293" s="59"/>
      <c r="G293" s="58"/>
      <c r="H293" s="58"/>
      <c r="I293" s="58"/>
      <c r="J293" s="58"/>
      <c r="K293" s="58"/>
      <c r="L293" s="61"/>
      <c r="M293" s="61"/>
      <c r="N293" s="61"/>
      <c r="O293" s="61"/>
      <c r="P293" s="176"/>
      <c r="Q293" s="191"/>
      <c r="R293" s="203"/>
      <c r="S293" s="192"/>
      <c r="T293" s="192"/>
      <c r="U293" s="192"/>
      <c r="V293" s="192"/>
      <c r="W293" s="192"/>
      <c r="X293" s="192"/>
      <c r="Y293" s="192"/>
      <c r="Z293" s="192"/>
      <c r="AA293" s="190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</row>
    <row r="294" spans="1:38" s="78" customFormat="1" x14ac:dyDescent="0.3">
      <c r="A294" s="81" t="s">
        <v>756</v>
      </c>
      <c r="B294" s="58"/>
      <c r="C294" s="58"/>
      <c r="E294" s="81"/>
      <c r="F294" s="59"/>
      <c r="G294" s="58"/>
      <c r="H294" s="58"/>
      <c r="I294" s="58"/>
      <c r="J294" s="58"/>
      <c r="K294" s="58"/>
      <c r="L294" s="61"/>
      <c r="M294" s="61"/>
      <c r="N294" s="61"/>
      <c r="O294" s="61"/>
      <c r="P294" s="176"/>
      <c r="Q294" s="175"/>
      <c r="R294" s="203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</row>
    <row r="295" spans="1:38" s="78" customFormat="1" x14ac:dyDescent="0.3">
      <c r="A295" s="81" t="s">
        <v>298</v>
      </c>
      <c r="B295" s="58"/>
      <c r="C295" s="58"/>
      <c r="E295" s="81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75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760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/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177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76" t="s">
        <v>770</v>
      </c>
      <c r="B298" s="58"/>
      <c r="C298" s="58"/>
      <c r="E298" s="76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234" customFormat="1" x14ac:dyDescent="0.3">
      <c r="A299" s="237" t="s">
        <v>771</v>
      </c>
      <c r="B299" s="224"/>
      <c r="C299" s="69"/>
      <c r="E299" s="237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</row>
    <row r="300" spans="1:38" s="234" customFormat="1" x14ac:dyDescent="0.3">
      <c r="A300" s="237" t="s">
        <v>870</v>
      </c>
      <c r="B300" s="224"/>
      <c r="C300" s="69"/>
      <c r="E300" s="237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79"/>
      <c r="T300" s="179"/>
      <c r="U300" s="179"/>
      <c r="V300" s="179"/>
      <c r="W300" s="179"/>
      <c r="X300" s="179"/>
      <c r="Y300" s="179"/>
      <c r="Z300" s="179"/>
      <c r="AA300" s="179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</row>
    <row r="301" spans="1:38" s="234" customFormat="1" x14ac:dyDescent="0.3">
      <c r="A301" s="237"/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79"/>
      <c r="T301" s="179"/>
      <c r="U301" s="179"/>
      <c r="V301" s="179"/>
      <c r="W301" s="179"/>
      <c r="X301" s="179"/>
      <c r="Y301" s="179"/>
      <c r="Z301" s="179"/>
      <c r="AA301" s="179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58" customFormat="1" x14ac:dyDescent="0.3">
      <c r="A302" s="76" t="s">
        <v>763</v>
      </c>
      <c r="E302" s="76"/>
      <c r="F302" s="59"/>
      <c r="L302" s="61"/>
      <c r="M302" s="61"/>
      <c r="N302" s="61"/>
      <c r="O302" s="61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</row>
    <row r="303" spans="1:38" s="58" customFormat="1" x14ac:dyDescent="0.3">
      <c r="A303" s="81" t="s">
        <v>871</v>
      </c>
      <c r="E303" s="81"/>
      <c r="F303" s="59"/>
      <c r="L303" s="61"/>
      <c r="M303" s="61"/>
      <c r="N303" s="61"/>
      <c r="O303" s="61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</row>
    <row r="304" spans="1:38" s="58" customFormat="1" x14ac:dyDescent="0.3">
      <c r="A304" s="81" t="s">
        <v>301</v>
      </c>
      <c r="E304" s="81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/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76" t="s">
        <v>737</v>
      </c>
      <c r="E306" s="76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 t="s">
        <v>758</v>
      </c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81" t="s">
        <v>303</v>
      </c>
      <c r="E308" s="81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/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76" t="s">
        <v>732</v>
      </c>
      <c r="E310" s="76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 t="s">
        <v>759</v>
      </c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81"/>
      <c r="E312" s="81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76" t="s">
        <v>764</v>
      </c>
      <c r="E313" s="76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x14ac:dyDescent="0.3">
      <c r="A314" s="64" t="s">
        <v>765</v>
      </c>
      <c r="B314" s="121"/>
      <c r="D314" s="71"/>
      <c r="E314" s="64"/>
      <c r="G314" s="121"/>
      <c r="H314" s="121"/>
      <c r="I314" s="121"/>
      <c r="J314" s="121"/>
      <c r="K314" s="121"/>
      <c r="L314" s="121"/>
      <c r="M314" s="121"/>
      <c r="O314" s="93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</row>
    <row r="315" spans="1:38" x14ac:dyDescent="0.3">
      <c r="A315" s="81" t="s">
        <v>307</v>
      </c>
      <c r="B315" s="121"/>
      <c r="D315" s="71"/>
      <c r="E315" s="81"/>
      <c r="G315" s="121"/>
      <c r="H315" s="121"/>
      <c r="I315" s="121"/>
      <c r="J315" s="121"/>
      <c r="K315" s="121"/>
      <c r="L315" s="121"/>
      <c r="M315" s="121"/>
      <c r="O315" s="93"/>
    </row>
    <row r="316" spans="1:38" x14ac:dyDescent="0.3">
      <c r="A316" s="81" t="s">
        <v>308</v>
      </c>
      <c r="B316" s="121"/>
      <c r="D316" s="71"/>
      <c r="E316" s="81"/>
      <c r="G316" s="121"/>
      <c r="H316" s="121"/>
      <c r="I316" s="121"/>
      <c r="J316" s="121"/>
      <c r="K316" s="121"/>
      <c r="L316" s="121"/>
      <c r="M316" s="121"/>
      <c r="O316" s="93"/>
    </row>
    <row r="318" spans="1:38" x14ac:dyDescent="0.3">
      <c r="P318" s="176"/>
      <c r="R318" s="203"/>
      <c r="S318" s="192"/>
      <c r="T318" s="192"/>
      <c r="U318" s="192"/>
      <c r="V318" s="192"/>
      <c r="W318" s="192"/>
      <c r="X318" s="192"/>
      <c r="Y318" s="192"/>
      <c r="Z318" s="192"/>
    </row>
    <row r="319" spans="1:38" x14ac:dyDescent="0.3">
      <c r="P319" s="176"/>
      <c r="Q319" s="175"/>
      <c r="R319" s="203"/>
      <c r="S319" s="192"/>
      <c r="T319" s="192"/>
      <c r="U319" s="192"/>
      <c r="V319" s="192"/>
      <c r="W319" s="192"/>
      <c r="X319" s="192"/>
      <c r="Y319" s="192"/>
      <c r="Z319" s="192"/>
      <c r="AA319" s="192"/>
    </row>
    <row r="320" spans="1:38" x14ac:dyDescent="0.3">
      <c r="P320" s="176"/>
      <c r="Q320" s="175"/>
      <c r="R320" s="203"/>
      <c r="S320" s="192"/>
      <c r="T320" s="192"/>
      <c r="U320" s="192"/>
      <c r="V320" s="192"/>
      <c r="W320" s="192"/>
      <c r="X320" s="192"/>
      <c r="Y320" s="192"/>
      <c r="Z320" s="192"/>
      <c r="AA320" s="192"/>
    </row>
  </sheetData>
  <sheetProtection sheet="1" autoFilter="0"/>
  <autoFilter ref="A7:AL213" xr:uid="{7B69D5EE-801E-4F57-90DE-F6B5380AED11}"/>
  <sortState xmlns:xlrd2="http://schemas.microsoft.com/office/spreadsheetml/2017/richdata2" ref="A8:AL213">
    <sortCondition ref="F8:F213"/>
  </sortState>
  <conditionalFormatting sqref="T1:Z5 U237:Z275 T272:T273 T291:Z291 T259:T264 T275 T318:Z1048576 T276:Z279 T228:Z236 U217:Z227 T267 T269 AA214:AA279 T214:Z216 Y187:AA187 Y66:AA70 T79:AA102 Y78:AA78 Y103:AA103 T188:AA213 T104:AA117 Y151:AA151 T152:AA186 T67:AA67 T70:AA77 T7:AA65 T119:AA150 Y118:AA118">
    <cfRule type="cellIs" dxfId="187" priority="69" operator="greaterThanOrEqual">
      <formula>100</formula>
    </cfRule>
    <cfRule type="cellIs" dxfId="186" priority="70" operator="lessThan">
      <formula>100</formula>
    </cfRule>
  </conditionalFormatting>
  <conditionalFormatting sqref="T237 T239:T241 T247:T256">
    <cfRule type="cellIs" dxfId="185" priority="67" operator="greaterThanOrEqual">
      <formula>100</formula>
    </cfRule>
    <cfRule type="cellIs" dxfId="184" priority="68" operator="lessThan">
      <formula>100</formula>
    </cfRule>
  </conditionalFormatting>
  <conditionalFormatting sqref="T258">
    <cfRule type="cellIs" dxfId="183" priority="65" operator="greaterThanOrEqual">
      <formula>100</formula>
    </cfRule>
    <cfRule type="cellIs" dxfId="182" priority="66" operator="lessThan">
      <formula>100</formula>
    </cfRule>
  </conditionalFormatting>
  <conditionalFormatting sqref="T292:Z299 T303:Z317">
    <cfRule type="cellIs" dxfId="181" priority="63" operator="greaterThanOrEqual">
      <formula>100</formula>
    </cfRule>
    <cfRule type="cellIs" dxfId="180" priority="64" operator="lessThan">
      <formula>100</formula>
    </cfRule>
  </conditionalFormatting>
  <conditionalFormatting sqref="T300:Z302">
    <cfRule type="cellIs" dxfId="179" priority="61" operator="greaterThanOrEqual">
      <formula>100</formula>
    </cfRule>
    <cfRule type="cellIs" dxfId="178" priority="62" operator="lessThan">
      <formula>100</formula>
    </cfRule>
  </conditionalFormatting>
  <conditionalFormatting sqref="G8:M213">
    <cfRule type="cellIs" dxfId="177" priority="55" operator="greaterThanOrEqual">
      <formula>100</formula>
    </cfRule>
    <cfRule type="cellIs" dxfId="176" priority="56" operator="lessThan">
      <formula>100</formula>
    </cfRule>
    <cfRule type="cellIs" dxfId="175" priority="57" operator="equal">
      <formula>0</formula>
    </cfRule>
    <cfRule type="cellIs" dxfId="174" priority="58" operator="greaterThan">
      <formula>100</formula>
    </cfRule>
    <cfRule type="cellIs" dxfId="173" priority="59" operator="lessThanOrEqual">
      <formula>100</formula>
    </cfRule>
    <cfRule type="cellIs" dxfId="172" priority="60" operator="greaterThan">
      <formula>150</formula>
    </cfRule>
  </conditionalFormatting>
  <conditionalFormatting sqref="AE7:AK7">
    <cfRule type="cellIs" dxfId="171" priority="53" operator="greaterThanOrEqual">
      <formula>100</formula>
    </cfRule>
    <cfRule type="cellIs" dxfId="170" priority="54" operator="lessThan">
      <formula>100</formula>
    </cfRule>
  </conditionalFormatting>
  <conditionalFormatting sqref="T282:AA290">
    <cfRule type="cellIs" dxfId="169" priority="51" operator="greaterThanOrEqual">
      <formula>100</formula>
    </cfRule>
    <cfRule type="cellIs" dxfId="168" priority="52" operator="lessThan">
      <formula>100</formula>
    </cfRule>
  </conditionalFormatting>
  <conditionalFormatting sqref="T217 T222:T223">
    <cfRule type="cellIs" dxfId="167" priority="49" operator="greaterThanOrEqual">
      <formula>100</formula>
    </cfRule>
    <cfRule type="cellIs" dxfId="166" priority="50" operator="lessThan">
      <formula>100</formula>
    </cfRule>
  </conditionalFormatting>
  <conditionalFormatting sqref="T243:T245">
    <cfRule type="cellIs" dxfId="165" priority="47" operator="greaterThanOrEqual">
      <formula>100</formula>
    </cfRule>
    <cfRule type="cellIs" dxfId="164" priority="48" operator="lessThan">
      <formula>100</formula>
    </cfRule>
  </conditionalFormatting>
  <conditionalFormatting sqref="T274">
    <cfRule type="cellIs" dxfId="163" priority="33" operator="greaterThanOrEqual">
      <formula>100</formula>
    </cfRule>
    <cfRule type="cellIs" dxfId="162" priority="34" operator="lessThan">
      <formula>100</formula>
    </cfRule>
  </conditionalFormatting>
  <conditionalFormatting sqref="T218:T221">
    <cfRule type="cellIs" dxfId="161" priority="31" operator="greaterThanOrEqual">
      <formula>100</formula>
    </cfRule>
    <cfRule type="cellIs" dxfId="160" priority="32" operator="lessThan">
      <formula>100</formula>
    </cfRule>
  </conditionalFormatting>
  <conditionalFormatting sqref="T224:T227">
    <cfRule type="cellIs" dxfId="159" priority="29" operator="greaterThanOrEqual">
      <formula>100</formula>
    </cfRule>
    <cfRule type="cellIs" dxfId="158" priority="30" operator="lessThan">
      <formula>100</formula>
    </cfRule>
  </conditionalFormatting>
  <conditionalFormatting sqref="T238">
    <cfRule type="cellIs" dxfId="157" priority="27" operator="greaterThanOrEqual">
      <formula>100</formula>
    </cfRule>
    <cfRule type="cellIs" dxfId="156" priority="28" operator="lessThan">
      <formula>100</formula>
    </cfRule>
  </conditionalFormatting>
  <conditionalFormatting sqref="T242">
    <cfRule type="cellIs" dxfId="155" priority="25" operator="greaterThanOrEqual">
      <formula>100</formula>
    </cfRule>
    <cfRule type="cellIs" dxfId="154" priority="26" operator="lessThan">
      <formula>100</formula>
    </cfRule>
  </conditionalFormatting>
  <conditionalFormatting sqref="T246">
    <cfRule type="cellIs" dxfId="153" priority="23" operator="greaterThanOrEqual">
      <formula>100</formula>
    </cfRule>
    <cfRule type="cellIs" dxfId="152" priority="24" operator="lessThan">
      <formula>100</formula>
    </cfRule>
  </conditionalFormatting>
  <conditionalFormatting sqref="T257">
    <cfRule type="cellIs" dxfId="151" priority="21" operator="greaterThanOrEqual">
      <formula>100</formula>
    </cfRule>
    <cfRule type="cellIs" dxfId="150" priority="22" operator="lessThan">
      <formula>100</formula>
    </cfRule>
  </conditionalFormatting>
  <conditionalFormatting sqref="T265">
    <cfRule type="cellIs" dxfId="149" priority="19" operator="greaterThanOrEqual">
      <formula>100</formula>
    </cfRule>
    <cfRule type="cellIs" dxfId="148" priority="20" operator="lessThan">
      <formula>100</formula>
    </cfRule>
  </conditionalFormatting>
  <conditionalFormatting sqref="T266">
    <cfRule type="cellIs" dxfId="147" priority="17" operator="greaterThanOrEqual">
      <formula>100</formula>
    </cfRule>
    <cfRule type="cellIs" dxfId="146" priority="18" operator="lessThan">
      <formula>100</formula>
    </cfRule>
  </conditionalFormatting>
  <conditionalFormatting sqref="T268">
    <cfRule type="cellIs" dxfId="145" priority="15" operator="greaterThanOrEqual">
      <formula>100</formula>
    </cfRule>
    <cfRule type="cellIs" dxfId="144" priority="16" operator="lessThan">
      <formula>100</formula>
    </cfRule>
  </conditionalFormatting>
  <conditionalFormatting sqref="Y187:Z187 Y66:Z70 T79:Z102 Y78:Z78 Y103:Z103 T188:Z1048576 T104:Z117 Y151:Z151 T152:Z186 T67:Z67 T70:Z77 T1:Z65 T119:Z150 Y118:Z118">
    <cfRule type="cellIs" dxfId="143" priority="14" operator="equal">
      <formula>0</formula>
    </cfRule>
  </conditionalFormatting>
  <conditionalFormatting sqref="T282">
    <cfRule type="cellIs" dxfId="142" priority="12" operator="greaterThanOrEqual">
      <formula>100</formula>
    </cfRule>
    <cfRule type="cellIs" dxfId="141" priority="13" operator="lessThan">
      <formula>100</formula>
    </cfRule>
  </conditionalFormatting>
  <conditionalFormatting sqref="AA282:AA286">
    <cfRule type="cellIs" dxfId="140" priority="10" operator="equal">
      <formula>0</formula>
    </cfRule>
  </conditionalFormatting>
  <conditionalFormatting sqref="AA289:AA290">
    <cfRule type="cellIs" dxfId="139" priority="9" operator="equal">
      <formula>0</formula>
    </cfRule>
  </conditionalFormatting>
  <conditionalFormatting sqref="T274">
    <cfRule type="cellIs" dxfId="138" priority="7" operator="greaterThanOrEqual">
      <formula>100</formula>
    </cfRule>
    <cfRule type="cellIs" dxfId="137" priority="8" operator="lessThan">
      <formula>100</formula>
    </cfRule>
  </conditionalFormatting>
  <conditionalFormatting sqref="T268">
    <cfRule type="cellIs" dxfId="136" priority="5" operator="greaterThanOrEqual">
      <formula>100</formula>
    </cfRule>
    <cfRule type="cellIs" dxfId="135" priority="6" operator="lessThan">
      <formula>100</formula>
    </cfRule>
  </conditionalFormatting>
  <conditionalFormatting sqref="T274">
    <cfRule type="cellIs" dxfId="134" priority="3" operator="greaterThanOrEqual">
      <formula>100</formula>
    </cfRule>
    <cfRule type="cellIs" dxfId="133" priority="4" operator="lessThan">
      <formula>100</formula>
    </cfRule>
  </conditionalFormatting>
  <conditionalFormatting sqref="T274">
    <cfRule type="cellIs" dxfId="132" priority="1" operator="greaterThanOrEqual">
      <formula>100</formula>
    </cfRule>
    <cfRule type="cellIs" dxfId="131" priority="2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8"/>
    <pageSetUpPr fitToPage="1"/>
  </sheetPr>
  <dimension ref="A1:AP323"/>
  <sheetViews>
    <sheetView showGridLines="0" tabSelected="1" zoomScaleNormal="100" workbookViewId="0">
      <selection activeCell="N37" sqref="N37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109375" style="93" bestFit="1" customWidth="1"/>
    <col min="14" max="14" width="6.88671875" style="93" bestFit="1" customWidth="1"/>
    <col min="15" max="15" width="10" style="71" hidden="1" customWidth="1"/>
    <col min="16" max="16" width="20.5546875" style="202" hidden="1" customWidth="1"/>
    <col min="17" max="17" width="17.6640625" style="191" hidden="1" customWidth="1"/>
    <col min="18" max="18" width="59.88671875" style="189" hidden="1" customWidth="1"/>
    <col min="19" max="19" width="12.33203125" style="186" hidden="1" customWidth="1"/>
    <col min="20" max="20" width="17.6640625" style="186" hidden="1" customWidth="1"/>
    <col min="21" max="21" width="26.109375" style="186" hidden="1" customWidth="1"/>
    <col min="22" max="26" width="9.88671875" style="186" hidden="1" customWidth="1"/>
    <col min="27" max="27" width="6.88671875" style="190" hidden="1" customWidth="1"/>
    <col min="28" max="28" width="17.6640625" style="283" hidden="1" customWidth="1"/>
    <col min="29" max="29" width="59.88671875" style="129" hidden="1" customWidth="1"/>
    <col min="30" max="30" width="12.33203125" style="129" hidden="1" customWidth="1"/>
    <col min="31" max="31" width="17.6640625" style="129" hidden="1" customWidth="1"/>
    <col min="32" max="37" width="9.88671875" style="129" hidden="1" customWidth="1"/>
    <col min="38" max="38" width="6.88671875" style="129" hidden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990</v>
      </c>
      <c r="Q1" s="363">
        <v>1.0449999999999999</v>
      </c>
      <c r="R1" s="362"/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988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991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989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1075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 t="s">
        <v>795</v>
      </c>
      <c r="R6" s="177"/>
      <c r="S6" s="179"/>
      <c r="T6" s="204">
        <v>5</v>
      </c>
      <c r="U6" s="204">
        <f>T6+1</f>
        <v>6</v>
      </c>
      <c r="V6" s="204">
        <f t="shared" ref="V6:Z6" si="0">U6+1</f>
        <v>7</v>
      </c>
      <c r="W6" s="204">
        <f t="shared" si="0"/>
        <v>8</v>
      </c>
      <c r="X6" s="204">
        <f t="shared" si="0"/>
        <v>9</v>
      </c>
      <c r="Y6" s="204">
        <f t="shared" si="0"/>
        <v>10</v>
      </c>
      <c r="Z6" s="204">
        <f t="shared" si="0"/>
        <v>11</v>
      </c>
      <c r="AA6" s="204"/>
      <c r="AB6" s="133" t="s">
        <v>895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5" t="s">
        <v>6</v>
      </c>
      <c r="Q7" s="272" t="s">
        <v>599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0" ca="1" si="1">IF(E8="E",ROUND(T8,0),ROUND(T8,3))</f>
        <v>88615</v>
      </c>
      <c r="H8" s="74">
        <f t="shared" ref="H8:H40" ca="1" si="2">IF(F8="E",ROUND(U8,0),ROUND(U8,3))</f>
        <v>93278</v>
      </c>
      <c r="I8" s="74">
        <f t="shared" ref="I8:I40" ca="1" si="3">IF(G8="E",ROUND(V8,0),ROUND(V8,3))</f>
        <v>98187</v>
      </c>
      <c r="J8" s="74">
        <f t="shared" ref="J8:J40" ca="1" si="4">IF(H8="E",ROUND(W8,0),ROUND(W8,3))</f>
        <v>103356</v>
      </c>
      <c r="K8" s="74">
        <f t="shared" ref="K8:K40" ca="1" si="5">IF(I8="E",ROUND(X8,0),ROUND(X8,3))</f>
        <v>106246</v>
      </c>
      <c r="L8" s="74">
        <f t="shared" ref="L8:L40" ca="1" si="6">IF(J8="E",ROUND(Y8,0),ROUND(Y8,3))</f>
        <v>109225</v>
      </c>
      <c r="M8" s="74">
        <f t="shared" ref="M8:M40" ca="1" si="7">IF(K8="E",ROUND(Z8,0),ROUND(Z8,3))</f>
        <v>112338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88615</v>
      </c>
      <c r="U8" s="186" cm="1">
        <f t="array" aca="1" ref="U8" ca="1">ROUND(IF($Q8="Y",VLOOKUP($P8, INDIRECT($Q$2),U$6,0)*INDIRECT($P$1),VLOOKUP($P8, INDIRECT($Q$2),U$6,0)),IF($E8="E",0,3))</f>
        <v>93278</v>
      </c>
      <c r="V8" s="186" cm="1">
        <f t="array" aca="1" ref="V8" ca="1">ROUND(IF($Q8="Y",VLOOKUP($P8, INDIRECT($Q$2),V$6,0)*INDIRECT($P$1),VLOOKUP($P8, INDIRECT($Q$2),V$6,0)),IF($E8="E",0,3))</f>
        <v>98187</v>
      </c>
      <c r="W8" s="186" cm="1">
        <f t="array" aca="1" ref="W8" ca="1">ROUND(IF($Q8="Y",VLOOKUP($P8, INDIRECT($Q$2),W$6,0)*INDIRECT($P$1),VLOOKUP($P8, INDIRECT($Q$2),W$6,0)),IF($E8="E",0,3))</f>
        <v>103356</v>
      </c>
      <c r="X8" s="186" cm="1">
        <f t="array" aca="1" ref="X8" ca="1">ROUND(IF($Q8="Y",VLOOKUP($P8, INDIRECT($Q$2),X$6,0)*INDIRECT($P$1),VLOOKUP($P8, INDIRECT($Q$2),X$6,0)),IF($E8="E",0,3))</f>
        <v>106246</v>
      </c>
      <c r="Y8" s="186" cm="1">
        <f t="array" aca="1" ref="Y8" ca="1">ROUND(IF($Q8="Y",VLOOKUP($P8, INDIRECT($Q$2),Y$6,0)*INDIRECT($P$1),VLOOKUP($P8, INDIRECT($Q$2),Y$6,0)),IF($E8="E",0,3))</f>
        <v>109225</v>
      </c>
      <c r="Z8" s="186" cm="1">
        <f t="array" aca="1" ref="Z8" ca="1">ROUND(IF($Q8="Y",VLOOKUP($P8, INDIRECT($Q$2),Z$6,0)*INDIRECT($P$1),VLOOKUP($P8, INDIRECT($Q$2),Z$6,0)),IF($E8="E",0,3))</f>
        <v>112338</v>
      </c>
      <c r="AA8" s="186"/>
      <c r="AB8" s="282" t="str">
        <f t="shared" ref="AB8:AB73" si="8">A8</f>
        <v>00001C</v>
      </c>
      <c r="AC8" s="130" t="str">
        <f t="shared" ref="AC8:AC21" si="9">F8</f>
        <v>311 Operations Manager</v>
      </c>
      <c r="AD8" s="284" t="str">
        <f t="shared" ref="AD8:AD21" si="10">C8</f>
        <v>83</v>
      </c>
      <c r="AE8" s="282">
        <f t="shared" ref="AE8:AE40" ca="1" si="11">IF(T8=0,"",IF($E8="E",ROUNDUP(T8/2080,3),T8))</f>
        <v>42.603999999999999</v>
      </c>
      <c r="AF8" s="282">
        <f t="shared" ref="AF8:AF40" ca="1" si="12">IF(U8=0,"",IF($E8="E",ROUNDUP(U8/2080,3),U8))</f>
        <v>44.845999999999997</v>
      </c>
      <c r="AG8" s="282">
        <f t="shared" ref="AG8:AG40" ca="1" si="13">IF(V8=0,"",IF($E8="E",ROUNDUP(V8/2080,3),V8))</f>
        <v>47.205999999999996</v>
      </c>
      <c r="AH8" s="282">
        <f t="shared" ref="AH8:AH40" ca="1" si="14">IF(W8=0,"",IF($E8="E",ROUNDUP(W8/2080,3),W8))</f>
        <v>49.690999999999995</v>
      </c>
      <c r="AI8" s="282">
        <f t="shared" ref="AI8:AI40" ca="1" si="15">IF(X8=0,"",IF($E8="E",ROUNDUP(X8/2080,3),X8))</f>
        <v>51.08</v>
      </c>
      <c r="AJ8" s="282">
        <f t="shared" ref="AJ8:AJ40" ca="1" si="16">IF(Y8=0,"",IF($E8="E",ROUNDUP(Y8/2080,3),Y8))</f>
        <v>52.512999999999998</v>
      </c>
      <c r="AK8" s="282">
        <f t="shared" ref="AK8:AK40" ca="1" si="17">IF(Z8=0,"",IF($E8="E",ROUNDUP(Z8/2080,3),Z8))</f>
        <v>54.009</v>
      </c>
    </row>
    <row r="9" spans="1:38" x14ac:dyDescent="0.3">
      <c r="A9" s="75" t="s">
        <v>926</v>
      </c>
      <c r="B9" s="75">
        <v>12</v>
      </c>
      <c r="C9" s="70" t="s">
        <v>574</v>
      </c>
      <c r="D9" s="75">
        <v>543</v>
      </c>
      <c r="E9" s="75" t="s">
        <v>17</v>
      </c>
      <c r="F9" s="73" t="s">
        <v>927</v>
      </c>
      <c r="G9" s="74">
        <f t="shared" ca="1" si="1"/>
        <v>110255</v>
      </c>
      <c r="H9" s="74">
        <f t="shared" ca="1" si="2"/>
        <v>114669</v>
      </c>
      <c r="I9" s="74">
        <f t="shared" ca="1" si="3"/>
        <v>119260</v>
      </c>
      <c r="J9" s="74">
        <f t="shared" ca="1" si="4"/>
        <v>124035</v>
      </c>
      <c r="K9" s="74">
        <f t="shared" ca="1" si="5"/>
        <v>129003</v>
      </c>
      <c r="L9" s="74">
        <f t="shared" ca="1" si="6"/>
        <v>0</v>
      </c>
      <c r="M9" s="74">
        <f t="shared" ca="1" si="7"/>
        <v>0</v>
      </c>
      <c r="N9" s="72"/>
      <c r="P9" s="187" t="str">
        <f t="shared" ref="P9:P19" si="18">A9</f>
        <v>59449C</v>
      </c>
      <c r="Q9" s="186" t="s">
        <v>600</v>
      </c>
      <c r="R9" s="188" t="str">
        <f t="shared" ref="R9:R21" si="19">F9</f>
        <v>311 Service Center Operations Manager</v>
      </c>
      <c r="S9" s="189" t="str">
        <f t="shared" ref="S9:S21" si="20">C9</f>
        <v>044</v>
      </c>
      <c r="T9" s="186" cm="1">
        <f t="array" aca="1" ref="T9" ca="1">ROUND(IF($Q9="Y",VLOOKUP($P9, INDIRECT($Q$2),T$6,0)*INDIRECT($P$1),VLOOKUP($P9, INDIRECT($Q$2),T$6,0)),IF($E9="E",0,3))</f>
        <v>110255</v>
      </c>
      <c r="U9" s="186" cm="1">
        <f t="array" aca="1" ref="U9" ca="1">ROUND(IF($Q9="Y",VLOOKUP($P9, INDIRECT($Q$2),U$6,0)*INDIRECT($P$1),VLOOKUP($P9, INDIRECT($Q$2),U$6,0)),IF($E9="E",0,3))</f>
        <v>114669</v>
      </c>
      <c r="V9" s="186" cm="1">
        <f t="array" aca="1" ref="V9" ca="1">ROUND(IF($Q9="Y",VLOOKUP($P9, INDIRECT($Q$2),V$6,0)*INDIRECT($P$1),VLOOKUP($P9, INDIRECT($Q$2),V$6,0)),IF($E9="E",0,3))</f>
        <v>119260</v>
      </c>
      <c r="W9" s="186" cm="1">
        <f t="array" aca="1" ref="W9" ca="1">ROUND(IF($Q9="Y",VLOOKUP($P9, INDIRECT($Q$2),W$6,0)*INDIRECT($P$1),VLOOKUP($P9, INDIRECT($Q$2),W$6,0)),IF($E9="E",0,3))</f>
        <v>124035</v>
      </c>
      <c r="X9" s="186" cm="1">
        <f t="array" aca="1" ref="X9" ca="1">ROUND(IF($Q9="Y",VLOOKUP($P9, INDIRECT($Q$2),X$6,0)*INDIRECT($P$1),VLOOKUP($P9, INDIRECT($Q$2),X$6,0)),IF($E9="E",0,3))</f>
        <v>129003</v>
      </c>
      <c r="Y9" s="186" cm="1">
        <f t="array" aca="1" ref="Y9" ca="1">ROUND(IF($Q9="Y",VLOOKUP($P9, INDIRECT($Q$2),Y$6,0)*INDIRECT($P$1),VLOOKUP($P9, INDIRECT($Q$2),Y$6,0)),IF($E9="E",0,3))</f>
        <v>0</v>
      </c>
      <c r="Z9" s="186" cm="1">
        <f t="array" aca="1" ref="Z9" ca="1">ROUND(IF($Q9="Y",VLOOKUP($P9, INDIRECT($Q$2),Z$6,0)*INDIRECT($P$1),VLOOKUP($P9, INDIRECT($Q$2),Z$6,0)),IF($E9="E",0,3))</f>
        <v>0</v>
      </c>
      <c r="AA9" s="186"/>
      <c r="AB9" s="282" t="str">
        <f t="shared" si="8"/>
        <v>59449C</v>
      </c>
      <c r="AC9" s="130" t="str">
        <f t="shared" si="9"/>
        <v>311 Service Center Operations Manager</v>
      </c>
      <c r="AD9" s="284" t="str">
        <f t="shared" si="10"/>
        <v>044</v>
      </c>
      <c r="AE9" s="282">
        <f t="shared" ca="1" si="11"/>
        <v>53.007999999999996</v>
      </c>
      <c r="AF9" s="282">
        <f t="shared" ca="1" si="12"/>
        <v>55.129999999999995</v>
      </c>
      <c r="AG9" s="282">
        <f t="shared" ca="1" si="13"/>
        <v>57.336999999999996</v>
      </c>
      <c r="AH9" s="282">
        <f t="shared" ca="1" si="14"/>
        <v>59.632999999999996</v>
      </c>
      <c r="AI9" s="282">
        <f t="shared" ca="1" si="15"/>
        <v>62.021000000000001</v>
      </c>
      <c r="AJ9" s="282" t="str">
        <f t="shared" ca="1" si="16"/>
        <v/>
      </c>
      <c r="AK9" s="282" t="str">
        <f t="shared" ca="1" si="17"/>
        <v/>
      </c>
    </row>
    <row r="10" spans="1:38" x14ac:dyDescent="0.3">
      <c r="A10" s="75" t="s">
        <v>20</v>
      </c>
      <c r="B10" s="75">
        <v>10</v>
      </c>
      <c r="C10" s="70" t="s">
        <v>18</v>
      </c>
      <c r="D10" s="75">
        <v>485</v>
      </c>
      <c r="E10" s="75" t="s">
        <v>17</v>
      </c>
      <c r="F10" s="73" t="s">
        <v>313</v>
      </c>
      <c r="G10" s="74">
        <f t="shared" ca="1" si="1"/>
        <v>88615</v>
      </c>
      <c r="H10" s="74">
        <f t="shared" ca="1" si="2"/>
        <v>93278</v>
      </c>
      <c r="I10" s="74">
        <f t="shared" ca="1" si="3"/>
        <v>98187</v>
      </c>
      <c r="J10" s="74">
        <f t="shared" ca="1" si="4"/>
        <v>103356</v>
      </c>
      <c r="K10" s="74">
        <f t="shared" ca="1" si="5"/>
        <v>106246</v>
      </c>
      <c r="L10" s="74">
        <f t="shared" ca="1" si="6"/>
        <v>109225</v>
      </c>
      <c r="M10" s="74">
        <f t="shared" ca="1" si="7"/>
        <v>112338</v>
      </c>
      <c r="N10" s="72"/>
      <c r="P10" s="187" t="str">
        <f t="shared" si="18"/>
        <v>00017C</v>
      </c>
      <c r="Q10" s="186" t="s">
        <v>600</v>
      </c>
      <c r="R10" s="188" t="str">
        <f t="shared" si="19"/>
        <v xml:space="preserve">911 Operations Manager </v>
      </c>
      <c r="S10" s="189" t="str">
        <f t="shared" si="20"/>
        <v>83</v>
      </c>
      <c r="T10" s="186" cm="1">
        <f t="array" aca="1" ref="T10" ca="1">ROUND(IF($Q10="Y",VLOOKUP($P10, INDIRECT($Q$2),T$6,0)*INDIRECT($P$1),VLOOKUP($P10, INDIRECT($Q$2),T$6,0)),IF($E10="E",0,3))</f>
        <v>88615</v>
      </c>
      <c r="U10" s="186" cm="1">
        <f t="array" aca="1" ref="U10" ca="1">ROUND(IF($Q10="Y",VLOOKUP($P10, INDIRECT($Q$2),U$6,0)*INDIRECT($P$1),VLOOKUP($P10, INDIRECT($Q$2),U$6,0)),IF($E10="E",0,3))</f>
        <v>93278</v>
      </c>
      <c r="V10" s="186" cm="1">
        <f t="array" aca="1" ref="V10" ca="1">ROUND(IF($Q10="Y",VLOOKUP($P10, INDIRECT($Q$2),V$6,0)*INDIRECT($P$1),VLOOKUP($P10, INDIRECT($Q$2),V$6,0)),IF($E10="E",0,3))</f>
        <v>98187</v>
      </c>
      <c r="W10" s="186" cm="1">
        <f t="array" aca="1" ref="W10" ca="1">ROUND(IF($Q10="Y",VLOOKUP($P10, INDIRECT($Q$2),W$6,0)*INDIRECT($P$1),VLOOKUP($P10, INDIRECT($Q$2),W$6,0)),IF($E10="E",0,3))</f>
        <v>103356</v>
      </c>
      <c r="X10" s="186" cm="1">
        <f t="array" aca="1" ref="X10" ca="1">ROUND(IF($Q10="Y",VLOOKUP($P10, INDIRECT($Q$2),X$6,0)*INDIRECT($P$1),VLOOKUP($P10, INDIRECT($Q$2),X$6,0)),IF($E10="E",0,3))</f>
        <v>106246</v>
      </c>
      <c r="Y10" s="186" cm="1">
        <f t="array" aca="1" ref="Y10" ca="1">ROUND(IF($Q10="Y",VLOOKUP($P10, INDIRECT($Q$2),Y$6,0)*INDIRECT($P$1),VLOOKUP($P10, INDIRECT($Q$2),Y$6,0)),IF($E10="E",0,3))</f>
        <v>109225</v>
      </c>
      <c r="Z10" s="186" cm="1">
        <f t="array" aca="1" ref="Z10" ca="1">ROUND(IF($Q10="Y",VLOOKUP($P10, INDIRECT($Q$2),Z$6,0)*INDIRECT($P$1),VLOOKUP($P10, INDIRECT($Q$2),Z$6,0)),IF($E10="E",0,3))</f>
        <v>112338</v>
      </c>
      <c r="AA10" s="186"/>
      <c r="AB10" s="282" t="str">
        <f t="shared" si="8"/>
        <v>00017C</v>
      </c>
      <c r="AC10" s="130" t="str">
        <f t="shared" si="9"/>
        <v xml:space="preserve">911 Operations Manager </v>
      </c>
      <c r="AD10" s="284" t="str">
        <f t="shared" si="10"/>
        <v>83</v>
      </c>
      <c r="AE10" s="282">
        <f t="shared" ca="1" si="11"/>
        <v>42.603999999999999</v>
      </c>
      <c r="AF10" s="282">
        <f t="shared" ca="1" si="12"/>
        <v>44.845999999999997</v>
      </c>
      <c r="AG10" s="282">
        <f t="shared" ca="1" si="13"/>
        <v>47.205999999999996</v>
      </c>
      <c r="AH10" s="282">
        <f t="shared" ca="1" si="14"/>
        <v>49.690999999999995</v>
      </c>
      <c r="AI10" s="282">
        <f t="shared" ca="1" si="15"/>
        <v>51.08</v>
      </c>
      <c r="AJ10" s="282">
        <f t="shared" ca="1" si="16"/>
        <v>52.512999999999998</v>
      </c>
      <c r="AK10" s="282">
        <f t="shared" ca="1" si="17"/>
        <v>54.009</v>
      </c>
    </row>
    <row r="11" spans="1:38" x14ac:dyDescent="0.3">
      <c r="A11" s="75" t="s">
        <v>1004</v>
      </c>
      <c r="B11" s="75">
        <v>9</v>
      </c>
      <c r="C11" s="70" t="s">
        <v>1023</v>
      </c>
      <c r="D11" s="75">
        <v>445</v>
      </c>
      <c r="E11" s="75" t="s">
        <v>17</v>
      </c>
      <c r="F11" s="73" t="s">
        <v>1022</v>
      </c>
      <c r="G11" s="74">
        <f t="shared" si="1"/>
        <v>83957</v>
      </c>
      <c r="H11" s="74">
        <f t="shared" si="2"/>
        <v>88376</v>
      </c>
      <c r="I11" s="74">
        <f t="shared" si="3"/>
        <v>93026</v>
      </c>
      <c r="J11" s="74">
        <f t="shared" si="4"/>
        <v>97923</v>
      </c>
      <c r="K11" s="74">
        <f t="shared" si="5"/>
        <v>100665</v>
      </c>
      <c r="L11" s="74">
        <f t="shared" si="6"/>
        <v>103483</v>
      </c>
      <c r="M11" s="74">
        <f t="shared" si="7"/>
        <v>106433</v>
      </c>
      <c r="N11" s="72"/>
      <c r="P11" s="187" t="str">
        <f t="shared" si="18"/>
        <v>06999C</v>
      </c>
      <c r="Q11" s="191" t="s">
        <v>600</v>
      </c>
      <c r="R11" s="188" t="str">
        <f t="shared" si="19"/>
        <v>911 Training and Quality Assurance Manager</v>
      </c>
      <c r="S11" s="189" t="str">
        <f t="shared" si="20"/>
        <v>143</v>
      </c>
      <c r="T11" s="186">
        <v>83957</v>
      </c>
      <c r="U11" s="186">
        <v>88376</v>
      </c>
      <c r="V11" s="186">
        <v>93026</v>
      </c>
      <c r="W11" s="186">
        <v>97923</v>
      </c>
      <c r="X11" s="186">
        <v>100665</v>
      </c>
      <c r="Y11" s="186">
        <v>103483</v>
      </c>
      <c r="Z11" s="186">
        <v>106433</v>
      </c>
      <c r="AA11" s="186"/>
      <c r="AB11" s="282" t="str">
        <f t="shared" si="8"/>
        <v>06999C</v>
      </c>
      <c r="AC11" s="130" t="str">
        <f t="shared" si="9"/>
        <v>911 Training and Quality Assurance Manager</v>
      </c>
      <c r="AD11" s="284" t="str">
        <f t="shared" si="10"/>
        <v>143</v>
      </c>
      <c r="AE11" s="282">
        <f t="shared" si="11"/>
        <v>40.363999999999997</v>
      </c>
      <c r="AF11" s="282">
        <f t="shared" si="12"/>
        <v>42.488999999999997</v>
      </c>
      <c r="AG11" s="282">
        <f t="shared" si="13"/>
        <v>44.724999999999994</v>
      </c>
      <c r="AH11" s="282">
        <f t="shared" si="14"/>
        <v>47.079000000000001</v>
      </c>
      <c r="AI11" s="282">
        <f t="shared" si="15"/>
        <v>48.396999999999998</v>
      </c>
      <c r="AJ11" s="282">
        <f t="shared" si="16"/>
        <v>49.751999999999995</v>
      </c>
      <c r="AK11" s="282">
        <f t="shared" si="17"/>
        <v>51.169999999999995</v>
      </c>
    </row>
    <row r="12" spans="1:38" x14ac:dyDescent="0.3">
      <c r="A12" s="75" t="s">
        <v>23</v>
      </c>
      <c r="B12" s="75">
        <v>8</v>
      </c>
      <c r="C12" s="70" t="s">
        <v>1052</v>
      </c>
      <c r="D12" s="75">
        <v>365</v>
      </c>
      <c r="E12" s="75" t="s">
        <v>21</v>
      </c>
      <c r="F12" s="73" t="s">
        <v>314</v>
      </c>
      <c r="G12" s="74">
        <f t="shared" ref="G12" si="21">IF(E12="E",ROUND(T12,0),ROUND(T12,3))</f>
        <v>35.573</v>
      </c>
      <c r="H12" s="74">
        <f t="shared" ref="H12" si="22">IF(F12="E",ROUND(U12,0),ROUND(U12,3))</f>
        <v>36.997</v>
      </c>
      <c r="I12" s="74">
        <f t="shared" ref="I12" si="23">IF(G12="E",ROUND(V12,0),ROUND(V12,3))</f>
        <v>38.478999999999999</v>
      </c>
      <c r="J12" s="74">
        <f t="shared" ref="J12" si="24">IF(H12="E",ROUND(W12,0),ROUND(W12,3))</f>
        <v>40.020000000000003</v>
      </c>
      <c r="K12" s="74">
        <f t="shared" ref="K12" si="25">IF(I12="E",ROUND(X12,0),ROUND(X12,3))</f>
        <v>41.622</v>
      </c>
      <c r="L12" s="74">
        <f t="shared" ref="L12" si="26">IF(J12="E",ROUND(Y12,0),ROUND(Y12,3))</f>
        <v>0</v>
      </c>
      <c r="M12" s="74">
        <f t="shared" ref="M12" si="27">IF(K12="E",ROUND(Z12,0),ROUND(Z12,3))</f>
        <v>0</v>
      </c>
      <c r="N12" s="72"/>
      <c r="P12" s="187" t="str">
        <f t="shared" si="18"/>
        <v>09800C</v>
      </c>
      <c r="Q12" s="186" t="s">
        <v>600</v>
      </c>
      <c r="R12" s="188" t="str">
        <f t="shared" si="19"/>
        <v>Account Maintenance Supervisor</v>
      </c>
      <c r="S12" s="189" t="str">
        <f t="shared" si="20"/>
        <v>151</v>
      </c>
      <c r="T12" s="186">
        <v>35.573</v>
      </c>
      <c r="U12" s="186">
        <v>36.997</v>
      </c>
      <c r="V12" s="186">
        <v>38.478999999999999</v>
      </c>
      <c r="W12" s="186">
        <v>40.020000000000003</v>
      </c>
      <c r="X12" s="186">
        <v>41.622</v>
      </c>
      <c r="AA12" s="186"/>
      <c r="AB12" s="282" t="str">
        <f t="shared" si="8"/>
        <v>09800C</v>
      </c>
      <c r="AC12" s="130" t="str">
        <f t="shared" si="9"/>
        <v>Account Maintenance Supervisor</v>
      </c>
      <c r="AD12" s="284" t="str">
        <f t="shared" si="10"/>
        <v>151</v>
      </c>
      <c r="AE12" s="282">
        <f t="shared" si="11"/>
        <v>35.573</v>
      </c>
      <c r="AF12" s="282">
        <f t="shared" si="12"/>
        <v>36.997</v>
      </c>
      <c r="AG12" s="282">
        <f t="shared" si="13"/>
        <v>38.478999999999999</v>
      </c>
      <c r="AH12" s="282">
        <f t="shared" si="14"/>
        <v>40.020000000000003</v>
      </c>
      <c r="AI12" s="282">
        <f t="shared" si="15"/>
        <v>41.622</v>
      </c>
      <c r="AJ12" s="282" t="str">
        <f t="shared" si="16"/>
        <v/>
      </c>
      <c r="AK12" s="282" t="str">
        <f t="shared" si="17"/>
        <v/>
      </c>
    </row>
    <row r="13" spans="1:38" x14ac:dyDescent="0.3">
      <c r="A13" s="75" t="s">
        <v>25</v>
      </c>
      <c r="B13" s="75">
        <v>9</v>
      </c>
      <c r="C13" s="70" t="s">
        <v>24</v>
      </c>
      <c r="D13" s="75">
        <v>425</v>
      </c>
      <c r="E13" s="75" t="s">
        <v>17</v>
      </c>
      <c r="F13" s="73" t="s">
        <v>315</v>
      </c>
      <c r="G13" s="74">
        <f t="shared" ca="1" si="1"/>
        <v>78959</v>
      </c>
      <c r="H13" s="74">
        <f t="shared" ca="1" si="2"/>
        <v>83112</v>
      </c>
      <c r="I13" s="74">
        <f t="shared" ca="1" si="3"/>
        <v>87486</v>
      </c>
      <c r="J13" s="74">
        <f t="shared" ca="1" si="4"/>
        <v>92092</v>
      </c>
      <c r="K13" s="74">
        <f t="shared" ca="1" si="5"/>
        <v>94673</v>
      </c>
      <c r="L13" s="74">
        <f t="shared" ca="1" si="6"/>
        <v>97323</v>
      </c>
      <c r="M13" s="74">
        <f t="shared" ca="1" si="7"/>
        <v>100097</v>
      </c>
      <c r="N13" s="72"/>
      <c r="P13" s="187" t="str">
        <f t="shared" si="18"/>
        <v>00221C</v>
      </c>
      <c r="Q13" s="186" t="s">
        <v>600</v>
      </c>
      <c r="R13" s="188" t="str">
        <f t="shared" si="19"/>
        <v>Accountant Il  (Supervisory)</v>
      </c>
      <c r="S13" s="189" t="str">
        <f t="shared" si="20"/>
        <v>86</v>
      </c>
      <c r="T13" s="186" cm="1">
        <f t="array" aca="1" ref="T13" ca="1">ROUND(IF($Q13="Y",VLOOKUP($P13, INDIRECT($Q$2),T$6,0)*INDIRECT($P$1),VLOOKUP($P13, INDIRECT($Q$2),T$6,0)),IF($E13="E",0,3))</f>
        <v>78959</v>
      </c>
      <c r="U13" s="186" cm="1">
        <f t="array" aca="1" ref="U13" ca="1">ROUND(IF($Q13="Y",VLOOKUP($P13, INDIRECT($Q$2),U$6,0)*INDIRECT($P$1),VLOOKUP($P13, INDIRECT($Q$2),U$6,0)),IF($E13="E",0,3))</f>
        <v>83112</v>
      </c>
      <c r="V13" s="186" cm="1">
        <f t="array" aca="1" ref="V13" ca="1">ROUND(IF($Q13="Y",VLOOKUP($P13, INDIRECT($Q$2),V$6,0)*INDIRECT($P$1),VLOOKUP($P13, INDIRECT($Q$2),V$6,0)),IF($E13="E",0,3))</f>
        <v>87486</v>
      </c>
      <c r="W13" s="186" cm="1">
        <f t="array" aca="1" ref="W13" ca="1">ROUND(IF($Q13="Y",VLOOKUP($P13, INDIRECT($Q$2),W$6,0)*INDIRECT($P$1),VLOOKUP($P13, INDIRECT($Q$2),W$6,0)),IF($E13="E",0,3))</f>
        <v>92092</v>
      </c>
      <c r="X13" s="186" cm="1">
        <f t="array" aca="1" ref="X13" ca="1">ROUND(IF($Q13="Y",VLOOKUP($P13, INDIRECT($Q$2),X$6,0)*INDIRECT($P$1),VLOOKUP($P13, INDIRECT($Q$2),X$6,0)),IF($E13="E",0,3))</f>
        <v>94673</v>
      </c>
      <c r="Y13" s="186" cm="1">
        <f t="array" aca="1" ref="Y13" ca="1">ROUND(IF($Q13="Y",VLOOKUP($P13, INDIRECT($Q$2),Y$6,0)*INDIRECT($P$1),VLOOKUP($P13, INDIRECT($Q$2),Y$6,0)),IF($E13="E",0,3))</f>
        <v>97323</v>
      </c>
      <c r="Z13" s="186" cm="1">
        <f t="array" aca="1" ref="Z13" ca="1">ROUND(IF($Q13="Y",VLOOKUP($P13, INDIRECT($Q$2),Z$6,0)*INDIRECT($P$1),VLOOKUP($P13, INDIRECT($Q$2),Z$6,0)),IF($E13="E",0,3))</f>
        <v>100097</v>
      </c>
      <c r="AA13" s="186"/>
      <c r="AB13" s="282" t="str">
        <f t="shared" si="8"/>
        <v>00221C</v>
      </c>
      <c r="AC13" s="130" t="str">
        <f t="shared" si="9"/>
        <v>Accountant Il  (Supervisory)</v>
      </c>
      <c r="AD13" s="284" t="str">
        <f t="shared" si="10"/>
        <v>86</v>
      </c>
      <c r="AE13" s="282">
        <f t="shared" ca="1" si="11"/>
        <v>37.961999999999996</v>
      </c>
      <c r="AF13" s="282">
        <f t="shared" ca="1" si="12"/>
        <v>39.957999999999998</v>
      </c>
      <c r="AG13" s="282">
        <f t="shared" ca="1" si="13"/>
        <v>42.061</v>
      </c>
      <c r="AH13" s="282">
        <f t="shared" ca="1" si="14"/>
        <v>44.274999999999999</v>
      </c>
      <c r="AI13" s="282">
        <f t="shared" ca="1" si="15"/>
        <v>45.515999999999998</v>
      </c>
      <c r="AJ13" s="282">
        <f t="shared" ca="1" si="16"/>
        <v>46.79</v>
      </c>
      <c r="AK13" s="282">
        <f t="shared" ca="1" si="17"/>
        <v>48.123999999999995</v>
      </c>
    </row>
    <row r="14" spans="1:38" x14ac:dyDescent="0.3">
      <c r="A14" s="75" t="s">
        <v>702</v>
      </c>
      <c r="B14" s="75">
        <v>10</v>
      </c>
      <c r="C14" s="70" t="s">
        <v>703</v>
      </c>
      <c r="D14" s="75">
        <v>480</v>
      </c>
      <c r="E14" s="75" t="s">
        <v>17</v>
      </c>
      <c r="F14" s="73" t="s">
        <v>786</v>
      </c>
      <c r="G14" s="74">
        <f t="shared" ca="1" si="1"/>
        <v>85546</v>
      </c>
      <c r="H14" s="74">
        <f t="shared" ca="1" si="2"/>
        <v>89804</v>
      </c>
      <c r="I14" s="74">
        <f t="shared" ca="1" si="3"/>
        <v>94304</v>
      </c>
      <c r="J14" s="74">
        <f t="shared" ca="1" si="4"/>
        <v>100403</v>
      </c>
      <c r="K14" s="74">
        <f t="shared" ca="1" si="5"/>
        <v>103214</v>
      </c>
      <c r="L14" s="74">
        <f t="shared" ca="1" si="6"/>
        <v>106107</v>
      </c>
      <c r="M14" s="74">
        <f t="shared" ca="1" si="7"/>
        <v>109130</v>
      </c>
      <c r="N14" s="72"/>
      <c r="P14" s="187" t="str">
        <f t="shared" si="18"/>
        <v>53005C</v>
      </c>
      <c r="Q14" s="191" t="s">
        <v>600</v>
      </c>
      <c r="R14" s="188" t="str">
        <f t="shared" si="19"/>
        <v>Accounting Manager - MPD-C</v>
      </c>
      <c r="S14" s="189" t="str">
        <f t="shared" si="20"/>
        <v>010</v>
      </c>
      <c r="T14" s="186" cm="1">
        <f t="array" aca="1" ref="T14" ca="1">ROUND(IF($Q14="Y",VLOOKUP($P14, INDIRECT($Q$2),T$6,0)*INDIRECT($P$1),VLOOKUP($P14, INDIRECT($Q$2),T$6,0)),IF($E14="E",0,3))</f>
        <v>85546</v>
      </c>
      <c r="U14" s="186" cm="1">
        <f t="array" aca="1" ref="U14" ca="1">ROUND(IF($Q14="Y",VLOOKUP($P14, INDIRECT($Q$2),U$6,0)*INDIRECT($P$1),VLOOKUP($P14, INDIRECT($Q$2),U$6,0)),IF($E14="E",0,3))</f>
        <v>89804</v>
      </c>
      <c r="V14" s="186" cm="1">
        <f t="array" aca="1" ref="V14" ca="1">ROUND(IF($Q14="Y",VLOOKUP($P14, INDIRECT($Q$2),V$6,0)*INDIRECT($P$1),VLOOKUP($P14, INDIRECT($Q$2),V$6,0)),IF($E14="E",0,3))</f>
        <v>94304</v>
      </c>
      <c r="W14" s="186" cm="1">
        <f t="array" aca="1" ref="W14" ca="1">ROUND(IF($Q14="Y",VLOOKUP($P14, INDIRECT($Q$2),W$6,0)*INDIRECT($P$1),VLOOKUP($P14, INDIRECT($Q$2),W$6,0)),IF($E14="E",0,3))</f>
        <v>100403</v>
      </c>
      <c r="X14" s="186" cm="1">
        <f t="array" aca="1" ref="X14" ca="1">ROUND(IF($Q14="Y",VLOOKUP($P14, INDIRECT($Q$2),X$6,0)*INDIRECT($P$1),VLOOKUP($P14, INDIRECT($Q$2),X$6,0)),IF($E14="E",0,3))</f>
        <v>103214</v>
      </c>
      <c r="Y14" s="186" cm="1">
        <f t="array" aca="1" ref="Y14" ca="1">ROUND(IF($Q14="Y",VLOOKUP($P14, INDIRECT($Q$2),Y$6,0)*INDIRECT($P$1),VLOOKUP($P14, INDIRECT($Q$2),Y$6,0)),IF($E14="E",0,3))</f>
        <v>106107</v>
      </c>
      <c r="Z14" s="186" cm="1">
        <f t="array" aca="1" ref="Z14" ca="1">ROUND(IF($Q14="Y",VLOOKUP($P14, INDIRECT($Q$2),Z$6,0)*INDIRECT($P$1),VLOOKUP($P14, INDIRECT($Q$2),Z$6,0)),IF($E14="E",0,3))</f>
        <v>109130</v>
      </c>
      <c r="AA14" s="186"/>
      <c r="AB14" s="282" t="str">
        <f t="shared" si="8"/>
        <v>53005C</v>
      </c>
      <c r="AC14" s="130" t="str">
        <f t="shared" si="9"/>
        <v>Accounting Manager - MPD-C</v>
      </c>
      <c r="AD14" s="284" t="str">
        <f t="shared" si="10"/>
        <v>010</v>
      </c>
      <c r="AE14" s="282">
        <f t="shared" ca="1" si="11"/>
        <v>41.128</v>
      </c>
      <c r="AF14" s="282">
        <f t="shared" ca="1" si="12"/>
        <v>43.174999999999997</v>
      </c>
      <c r="AG14" s="282">
        <f t="shared" ca="1" si="13"/>
        <v>45.338999999999999</v>
      </c>
      <c r="AH14" s="282">
        <f t="shared" ca="1" si="14"/>
        <v>48.271000000000001</v>
      </c>
      <c r="AI14" s="282">
        <f t="shared" ca="1" si="15"/>
        <v>49.622999999999998</v>
      </c>
      <c r="AJ14" s="282">
        <f t="shared" ca="1" si="16"/>
        <v>51.012999999999998</v>
      </c>
      <c r="AK14" s="282">
        <f t="shared" ca="1" si="17"/>
        <v>52.466999999999999</v>
      </c>
    </row>
    <row r="15" spans="1:38" x14ac:dyDescent="0.3">
      <c r="A15" s="75" t="s">
        <v>1060</v>
      </c>
      <c r="B15" s="75">
        <v>7</v>
      </c>
      <c r="C15" s="70" t="s">
        <v>1064</v>
      </c>
      <c r="D15" s="75">
        <v>343</v>
      </c>
      <c r="E15" s="75" t="s">
        <v>21</v>
      </c>
      <c r="F15" s="73" t="s">
        <v>1062</v>
      </c>
      <c r="G15" s="74">
        <f t="shared" ref="G15:G16" si="28">IF(E15="E",ROUND(T15,0),ROUND(T15,3))</f>
        <v>33.115000000000002</v>
      </c>
      <c r="H15" s="74">
        <f t="shared" ref="H15:H16" si="29">IF(F15="E",ROUND(U15,0),ROUND(U15,3))</f>
        <v>34.442</v>
      </c>
      <c r="I15" s="74">
        <f t="shared" ref="I15:I16" si="30">IF(G15="E",ROUND(V15,0),ROUND(V15,3))</f>
        <v>35.82</v>
      </c>
      <c r="J15" s="74">
        <f t="shared" ref="J15:J16" si="31">IF(H15="E",ROUND(W15,0),ROUND(W15,3))</f>
        <v>37.253999999999998</v>
      </c>
      <c r="K15" s="74">
        <f t="shared" ref="K15:K16" si="32">IF(I15="E",ROUND(X15,0),ROUND(X15,3))</f>
        <v>38.747</v>
      </c>
      <c r="L15" s="74">
        <f t="shared" ref="L15:L16" si="33">IF(J15="E",ROUND(Y15,0),ROUND(Y15,3))</f>
        <v>0</v>
      </c>
      <c r="M15" s="74">
        <f t="shared" ref="M15:M16" si="34">IF(K15="E",ROUND(Z15,0),ROUND(Z15,3))</f>
        <v>0</v>
      </c>
      <c r="N15" s="72"/>
      <c r="P15" s="187" t="str">
        <f t="shared" si="18"/>
        <v>00320C</v>
      </c>
      <c r="Q15" s="191" t="s">
        <v>600</v>
      </c>
      <c r="R15" s="188" t="str">
        <f t="shared" si="19"/>
        <v>Administrative Analyst I - Confidential</v>
      </c>
      <c r="S15" s="189" t="str">
        <f t="shared" si="20"/>
        <v>150</v>
      </c>
      <c r="T15" s="186">
        <v>33.115000000000002</v>
      </c>
      <c r="U15" s="186">
        <v>34.442</v>
      </c>
      <c r="V15" s="186">
        <v>35.82</v>
      </c>
      <c r="W15" s="186">
        <v>37.253999999999998</v>
      </c>
      <c r="X15" s="186">
        <v>38.747</v>
      </c>
      <c r="AA15" s="186"/>
      <c r="AB15" s="282" t="str">
        <f t="shared" si="8"/>
        <v>00320C</v>
      </c>
      <c r="AC15" s="130" t="str">
        <f t="shared" si="9"/>
        <v>Administrative Analyst I - Confidential</v>
      </c>
      <c r="AD15" s="284" t="str">
        <f t="shared" si="10"/>
        <v>150</v>
      </c>
      <c r="AE15" s="282">
        <f t="shared" ref="AE15:AE16" si="35">IF(T15=0,"",IF($E15="E",ROUNDUP(T15/2080,3),T15))</f>
        <v>33.115000000000002</v>
      </c>
      <c r="AF15" s="282">
        <f t="shared" ref="AF15:AF16" si="36">IF(U15=0,"",IF($E15="E",ROUNDUP(U15/2080,3),U15))</f>
        <v>34.442</v>
      </c>
      <c r="AG15" s="282">
        <f t="shared" ref="AG15:AG16" si="37">IF(V15=0,"",IF($E15="E",ROUNDUP(V15/2080,3),V15))</f>
        <v>35.82</v>
      </c>
      <c r="AH15" s="282">
        <f t="shared" ref="AH15:AH16" si="38">IF(W15=0,"",IF($E15="E",ROUNDUP(W15/2080,3),W15))</f>
        <v>37.253999999999998</v>
      </c>
      <c r="AI15" s="282">
        <f t="shared" ref="AI15:AI16" si="39">IF(X15=0,"",IF($E15="E",ROUNDUP(X15/2080,3),X15))</f>
        <v>38.747</v>
      </c>
      <c r="AJ15" s="282" t="str">
        <f t="shared" ref="AJ15:AJ16" si="40">IF(Y15=0,"",IF($E15="E",ROUNDUP(Y15/2080,3),Y15))</f>
        <v/>
      </c>
      <c r="AK15" s="282" t="str">
        <f t="shared" ref="AK15:AK16" si="41">IF(Z15=0,"",IF($E15="E",ROUNDUP(Z15/2080,3),Z15))</f>
        <v/>
      </c>
    </row>
    <row r="16" spans="1:38" x14ac:dyDescent="0.3">
      <c r="A16" s="75" t="s">
        <v>1061</v>
      </c>
      <c r="B16" s="75">
        <v>8</v>
      </c>
      <c r="C16" s="70" t="s">
        <v>576</v>
      </c>
      <c r="D16" s="75">
        <v>393</v>
      </c>
      <c r="E16" s="75" t="s">
        <v>17</v>
      </c>
      <c r="F16" s="73" t="s">
        <v>1063</v>
      </c>
      <c r="G16" s="74">
        <f t="shared" si="28"/>
        <v>78272</v>
      </c>
      <c r="H16" s="74">
        <f t="shared" si="29"/>
        <v>81408</v>
      </c>
      <c r="I16" s="74">
        <f t="shared" si="30"/>
        <v>84665</v>
      </c>
      <c r="J16" s="74">
        <f t="shared" si="31"/>
        <v>88055</v>
      </c>
      <c r="K16" s="74">
        <f t="shared" si="32"/>
        <v>91584</v>
      </c>
      <c r="L16" s="74">
        <f t="shared" si="33"/>
        <v>0</v>
      </c>
      <c r="M16" s="74">
        <f t="shared" si="34"/>
        <v>0</v>
      </c>
      <c r="N16" s="72"/>
      <c r="P16" s="187" t="str">
        <f t="shared" si="18"/>
        <v>00340C</v>
      </c>
      <c r="Q16" s="191" t="s">
        <v>600</v>
      </c>
      <c r="R16" s="188" t="str">
        <f t="shared" si="19"/>
        <v>Administrative Analyst II - Confidential</v>
      </c>
      <c r="S16" s="189" t="str">
        <f t="shared" si="20"/>
        <v>099</v>
      </c>
      <c r="T16" s="186">
        <v>78272</v>
      </c>
      <c r="U16" s="186">
        <v>81408</v>
      </c>
      <c r="V16" s="186">
        <v>84665</v>
      </c>
      <c r="W16" s="186">
        <v>88055</v>
      </c>
      <c r="X16" s="186">
        <v>91584</v>
      </c>
      <c r="AA16" s="186"/>
      <c r="AB16" s="282" t="str">
        <f t="shared" si="8"/>
        <v>00340C</v>
      </c>
      <c r="AC16" s="130" t="str">
        <f t="shared" si="9"/>
        <v>Administrative Analyst II - Confidential</v>
      </c>
      <c r="AD16" s="284" t="str">
        <f t="shared" si="10"/>
        <v>099</v>
      </c>
      <c r="AE16" s="282">
        <f t="shared" si="35"/>
        <v>37.631</v>
      </c>
      <c r="AF16" s="282">
        <f t="shared" si="36"/>
        <v>39.138999999999996</v>
      </c>
      <c r="AG16" s="282">
        <f t="shared" si="37"/>
        <v>40.704999999999998</v>
      </c>
      <c r="AH16" s="282">
        <f t="shared" si="38"/>
        <v>42.335000000000001</v>
      </c>
      <c r="AI16" s="282">
        <f t="shared" si="39"/>
        <v>44.030999999999999</v>
      </c>
      <c r="AJ16" s="282" t="str">
        <f t="shared" si="40"/>
        <v/>
      </c>
      <c r="AK16" s="282" t="str">
        <f t="shared" si="41"/>
        <v/>
      </c>
    </row>
    <row r="17" spans="1:38" x14ac:dyDescent="0.3">
      <c r="A17" s="75" t="s">
        <v>29</v>
      </c>
      <c r="B17" s="75">
        <v>8</v>
      </c>
      <c r="C17" s="70" t="s">
        <v>28</v>
      </c>
      <c r="D17" s="75">
        <v>398</v>
      </c>
      <c r="E17" s="75" t="s">
        <v>17</v>
      </c>
      <c r="F17" s="73" t="s">
        <v>316</v>
      </c>
      <c r="G17" s="74">
        <f t="shared" ca="1" si="1"/>
        <v>72379</v>
      </c>
      <c r="H17" s="74">
        <f t="shared" ca="1" si="2"/>
        <v>75276</v>
      </c>
      <c r="I17" s="74">
        <f t="shared" ca="1" si="3"/>
        <v>78284</v>
      </c>
      <c r="J17" s="74">
        <f t="shared" ca="1" si="4"/>
        <v>81416</v>
      </c>
      <c r="K17" s="74">
        <f t="shared" ca="1" si="5"/>
        <v>84674</v>
      </c>
      <c r="L17" s="74">
        <f t="shared" ca="1" si="6"/>
        <v>88060</v>
      </c>
      <c r="M17" s="74">
        <f t="shared" ca="1" si="7"/>
        <v>91582</v>
      </c>
      <c r="N17" s="72"/>
      <c r="P17" s="187" t="str">
        <f t="shared" si="18"/>
        <v>00351C</v>
      </c>
      <c r="Q17" s="186" t="s">
        <v>600</v>
      </c>
      <c r="R17" s="188" t="str">
        <f t="shared" si="19"/>
        <v>Administrative Analyst II Supervisory</v>
      </c>
      <c r="S17" s="189" t="str">
        <f t="shared" si="20"/>
        <v>99</v>
      </c>
      <c r="T17" s="186" cm="1">
        <f t="array" aca="1" ref="T17" ca="1">ROUND(IF($Q17="Y",VLOOKUP($P17, INDIRECT($Q$2),T$6,0)*INDIRECT($P$1),VLOOKUP($P17, INDIRECT($Q$2),T$6,0)),IF($E17="E",0,3))</f>
        <v>72379</v>
      </c>
      <c r="U17" s="186" cm="1">
        <f t="array" aca="1" ref="U17" ca="1">ROUND(IF($Q17="Y",VLOOKUP($P17, INDIRECT($Q$2),U$6,0)*INDIRECT($P$1),VLOOKUP($P17, INDIRECT($Q$2),U$6,0)),IF($E17="E",0,3))</f>
        <v>75276</v>
      </c>
      <c r="V17" s="186" cm="1">
        <f t="array" aca="1" ref="V17" ca="1">ROUND(IF($Q17="Y",VLOOKUP($P17, INDIRECT($Q$2),V$6,0)*INDIRECT($P$1),VLOOKUP($P17, INDIRECT($Q$2),V$6,0)),IF($E17="E",0,3))</f>
        <v>78284</v>
      </c>
      <c r="W17" s="186" cm="1">
        <f t="array" aca="1" ref="W17" ca="1">ROUND(IF($Q17="Y",VLOOKUP($P17, INDIRECT($Q$2),W$6,0)*INDIRECT($P$1),VLOOKUP($P17, INDIRECT($Q$2),W$6,0)),IF($E17="E",0,3))</f>
        <v>81416</v>
      </c>
      <c r="X17" s="186" cm="1">
        <f t="array" aca="1" ref="X17" ca="1">ROUND(IF($Q17="Y",VLOOKUP($P17, INDIRECT($Q$2),X$6,0)*INDIRECT($P$1),VLOOKUP($P17, INDIRECT($Q$2),X$6,0)),IF($E17="E",0,3))</f>
        <v>84674</v>
      </c>
      <c r="Y17" s="186" cm="1">
        <f t="array" aca="1" ref="Y17" ca="1">ROUND(IF($Q17="Y",VLOOKUP($P17, INDIRECT($Q$2),Y$6,0)*INDIRECT($P$1),VLOOKUP($P17, INDIRECT($Q$2),Y$6,0)),IF($E17="E",0,3))</f>
        <v>88060</v>
      </c>
      <c r="Z17" s="186" cm="1">
        <f t="array" aca="1" ref="Z17" ca="1">ROUND(IF($Q17="Y",VLOOKUP($P17, INDIRECT($Q$2),Z$6,0)*INDIRECT($P$1),VLOOKUP($P17, INDIRECT($Q$2),Z$6,0)),IF($E17="E",0,3))</f>
        <v>91582</v>
      </c>
      <c r="AA17" s="186"/>
      <c r="AB17" s="282" t="str">
        <f t="shared" si="8"/>
        <v>00351C</v>
      </c>
      <c r="AC17" s="130" t="str">
        <f t="shared" si="9"/>
        <v>Administrative Analyst II Supervisory</v>
      </c>
      <c r="AD17" s="284" t="str">
        <f t="shared" si="10"/>
        <v>99</v>
      </c>
      <c r="AE17" s="282">
        <f t="shared" ca="1" si="11"/>
        <v>34.797999999999995</v>
      </c>
      <c r="AF17" s="282">
        <f t="shared" ca="1" si="12"/>
        <v>36.190999999999995</v>
      </c>
      <c r="AG17" s="282">
        <f t="shared" ca="1" si="13"/>
        <v>37.637</v>
      </c>
      <c r="AH17" s="282">
        <f t="shared" ca="1" si="14"/>
        <v>39.143000000000001</v>
      </c>
      <c r="AI17" s="282">
        <f t="shared" ca="1" si="15"/>
        <v>40.708999999999996</v>
      </c>
      <c r="AJ17" s="282">
        <f t="shared" ca="1" si="16"/>
        <v>42.336999999999996</v>
      </c>
      <c r="AK17" s="282">
        <f t="shared" ca="1" si="17"/>
        <v>44.03</v>
      </c>
    </row>
    <row r="18" spans="1:38" x14ac:dyDescent="0.3">
      <c r="A18" s="75" t="s">
        <v>27</v>
      </c>
      <c r="B18" s="75">
        <v>7</v>
      </c>
      <c r="C18" s="70" t="s">
        <v>26</v>
      </c>
      <c r="D18" s="75">
        <v>358</v>
      </c>
      <c r="E18" s="75" t="s">
        <v>21</v>
      </c>
      <c r="F18" s="73" t="s">
        <v>317</v>
      </c>
      <c r="G18" s="74">
        <f t="shared" ca="1" si="1"/>
        <v>34.621000000000002</v>
      </c>
      <c r="H18" s="74">
        <f t="shared" ca="1" si="2"/>
        <v>36.008000000000003</v>
      </c>
      <c r="I18" s="74">
        <f t="shared" ca="1" si="3"/>
        <v>37.448</v>
      </c>
      <c r="J18" s="74">
        <f t="shared" ca="1" si="4"/>
        <v>38.948</v>
      </c>
      <c r="K18" s="74">
        <f t="shared" ca="1" si="5"/>
        <v>40.508000000000003</v>
      </c>
      <c r="L18" s="74">
        <f t="shared" ca="1" si="6"/>
        <v>0</v>
      </c>
      <c r="M18" s="74">
        <f t="shared" ca="1" si="7"/>
        <v>0</v>
      </c>
      <c r="N18" s="72"/>
      <c r="P18" s="187" t="str">
        <f t="shared" si="18"/>
        <v>00361C</v>
      </c>
      <c r="Q18" s="191" t="s">
        <v>600</v>
      </c>
      <c r="R18" s="188" t="str">
        <f t="shared" si="19"/>
        <v>Administrative Assistant to Police Administration</v>
      </c>
      <c r="S18" s="189" t="str">
        <f t="shared" si="20"/>
        <v>98</v>
      </c>
      <c r="T18" s="186" cm="1">
        <f t="array" aca="1" ref="T18" ca="1">ROUND(IF($Q18="Y",VLOOKUP($P18, INDIRECT($Q$2),T$6,0)*INDIRECT($P$1),VLOOKUP($P18, INDIRECT($Q$2),T$6,0)),IF($E18="E",0,3))</f>
        <v>34.621000000000002</v>
      </c>
      <c r="U18" s="186" cm="1">
        <f t="array" aca="1" ref="U18" ca="1">ROUND(IF($Q18="Y",VLOOKUP($P18, INDIRECT($Q$2),U$6,0)*INDIRECT($P$1),VLOOKUP($P18, INDIRECT($Q$2),U$6,0)),IF($E18="E",0,3))</f>
        <v>36.008000000000003</v>
      </c>
      <c r="V18" s="186" cm="1">
        <f t="array" aca="1" ref="V18" ca="1">ROUND(IF($Q18="Y",VLOOKUP($P18, INDIRECT($Q$2),V$6,0)*INDIRECT($P$1),VLOOKUP($P18, INDIRECT($Q$2),V$6,0)),IF($E18="E",0,3))</f>
        <v>37.448</v>
      </c>
      <c r="W18" s="186" cm="1">
        <f t="array" aca="1" ref="W18" ca="1">ROUND(IF($Q18="Y",VLOOKUP($P18, INDIRECT($Q$2),W$6,0)*INDIRECT($P$1),VLOOKUP($P18, INDIRECT($Q$2),W$6,0)),IF($E18="E",0,3))</f>
        <v>38.948</v>
      </c>
      <c r="X18" s="186" cm="1">
        <f t="array" aca="1" ref="X18" ca="1">ROUND(IF($Q18="Y",VLOOKUP($P18, INDIRECT($Q$2),X$6,0)*INDIRECT($P$1),VLOOKUP($P18, INDIRECT($Q$2),X$6,0)),IF($E18="E",0,3))</f>
        <v>40.508000000000003</v>
      </c>
      <c r="Y18" s="186" cm="1">
        <f t="array" aca="1" ref="Y18" ca="1">ROUND(IF($Q18="Y",VLOOKUP($P18, INDIRECT($Q$2),Y$6,0)*INDIRECT($P$1),VLOOKUP($P18, INDIRECT($Q$2),Y$6,0)),IF($E18="E",0,3))</f>
        <v>0</v>
      </c>
      <c r="Z18" s="186" cm="1">
        <f t="array" aca="1" ref="Z18" ca="1">ROUND(IF($Q18="Y",VLOOKUP($P18, INDIRECT($Q$2),Z$6,0)*INDIRECT($P$1),VLOOKUP($P18, INDIRECT($Q$2),Z$6,0)),IF($E18="E",0,3))</f>
        <v>0</v>
      </c>
      <c r="AA18" s="186"/>
      <c r="AB18" s="282" t="str">
        <f t="shared" si="8"/>
        <v>00361C</v>
      </c>
      <c r="AC18" s="130" t="str">
        <f t="shared" si="9"/>
        <v>Administrative Assistant to Police Administration</v>
      </c>
      <c r="AD18" s="284" t="str">
        <f t="shared" si="10"/>
        <v>98</v>
      </c>
      <c r="AE18" s="282">
        <f t="shared" ca="1" si="11"/>
        <v>34.621000000000002</v>
      </c>
      <c r="AF18" s="282">
        <f t="shared" ca="1" si="12"/>
        <v>36.008000000000003</v>
      </c>
      <c r="AG18" s="282">
        <f t="shared" ca="1" si="13"/>
        <v>37.448</v>
      </c>
      <c r="AH18" s="282">
        <f t="shared" ca="1" si="14"/>
        <v>38.948</v>
      </c>
      <c r="AI18" s="282">
        <f t="shared" ca="1" si="15"/>
        <v>40.508000000000003</v>
      </c>
      <c r="AJ18" s="282" t="str">
        <f t="shared" ca="1" si="16"/>
        <v/>
      </c>
      <c r="AK18" s="282" t="str">
        <f t="shared" ca="1" si="17"/>
        <v/>
      </c>
    </row>
    <row r="19" spans="1:38" x14ac:dyDescent="0.3">
      <c r="A19" s="75" t="s">
        <v>75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829</v>
      </c>
      <c r="G19" s="74">
        <f t="shared" ca="1" si="1"/>
        <v>70918</v>
      </c>
      <c r="H19" s="74">
        <f t="shared" ca="1" si="2"/>
        <v>74724</v>
      </c>
      <c r="I19" s="74">
        <f t="shared" ca="1" si="3"/>
        <v>78687</v>
      </c>
      <c r="J19" s="74">
        <f t="shared" ca="1" si="4"/>
        <v>84259</v>
      </c>
      <c r="K19" s="74">
        <f t="shared" ca="1" si="5"/>
        <v>86620</v>
      </c>
      <c r="L19" s="74">
        <f t="shared" ca="1" si="6"/>
        <v>89045</v>
      </c>
      <c r="M19" s="74">
        <f t="shared" ca="1" si="7"/>
        <v>91584</v>
      </c>
      <c r="N19" s="72"/>
      <c r="P19" s="187" t="str">
        <f t="shared" si="18"/>
        <v>00463C</v>
      </c>
      <c r="Q19" s="191" t="s">
        <v>600</v>
      </c>
      <c r="R19" s="188" t="str">
        <f t="shared" si="19"/>
        <v>Aide to the City Coordinator</v>
      </c>
      <c r="S19" s="189" t="str">
        <f t="shared" si="20"/>
        <v>21</v>
      </c>
      <c r="T19" s="186" cm="1">
        <f t="array" aca="1" ref="T19" ca="1">ROUND(IF($Q19="Y",VLOOKUP($P19, INDIRECT($Q$2),T$6,0)*INDIRECT($P$1),VLOOKUP($P19, INDIRECT($Q$2),T$6,0)),IF($E19="E",0,3))</f>
        <v>70918</v>
      </c>
      <c r="U19" s="186" cm="1">
        <f t="array" aca="1" ref="U19" ca="1">ROUND(IF($Q19="Y",VLOOKUP($P19, INDIRECT($Q$2),U$6,0)*INDIRECT($P$1),VLOOKUP($P19, INDIRECT($Q$2),U$6,0)),IF($E19="E",0,3))</f>
        <v>74724</v>
      </c>
      <c r="V19" s="186" cm="1">
        <f t="array" aca="1" ref="V19" ca="1">ROUND(IF($Q19="Y",VLOOKUP($P19, INDIRECT($Q$2),V$6,0)*INDIRECT($P$1),VLOOKUP($P19, INDIRECT($Q$2),V$6,0)),IF($E19="E",0,3))</f>
        <v>78687</v>
      </c>
      <c r="W19" s="186" cm="1">
        <f t="array" aca="1" ref="W19" ca="1">ROUND(IF($Q19="Y",VLOOKUP($P19, INDIRECT($Q$2),W$6,0)*INDIRECT($P$1),VLOOKUP($P19, INDIRECT($Q$2),W$6,0)),IF($E19="E",0,3))</f>
        <v>84259</v>
      </c>
      <c r="X19" s="186" cm="1">
        <f t="array" aca="1" ref="X19" ca="1">ROUND(IF($Q19="Y",VLOOKUP($P19, INDIRECT($Q$2),X$6,0)*INDIRECT($P$1),VLOOKUP($P19, INDIRECT($Q$2),X$6,0)),IF($E19="E",0,3))</f>
        <v>86620</v>
      </c>
      <c r="Y19" s="186" cm="1">
        <f t="array" aca="1" ref="Y19" ca="1">ROUND(IF($Q19="Y",VLOOKUP($P19, INDIRECT($Q$2),Y$6,0)*INDIRECT($P$1),VLOOKUP($P19, INDIRECT($Q$2),Y$6,0)),IF($E19="E",0,3))</f>
        <v>89045</v>
      </c>
      <c r="Z19" s="186" cm="1">
        <f t="array" aca="1" ref="Z19" ca="1">ROUND(IF($Q19="Y",VLOOKUP($P19, INDIRECT($Q$2),Z$6,0)*INDIRECT($P$1),VLOOKUP($P19, INDIRECT($Q$2),Z$6,0)),IF($E19="E",0,3))</f>
        <v>91584</v>
      </c>
      <c r="AA19" s="186"/>
      <c r="AB19" s="282" t="str">
        <f t="shared" si="8"/>
        <v>00463C</v>
      </c>
      <c r="AC19" s="130" t="str">
        <f t="shared" si="9"/>
        <v>Aide to the City Coordinator</v>
      </c>
      <c r="AD19" s="284" t="str">
        <f t="shared" si="10"/>
        <v>21</v>
      </c>
      <c r="AE19" s="282">
        <f t="shared" ca="1" si="11"/>
        <v>34.095999999999997</v>
      </c>
      <c r="AF19" s="282">
        <f t="shared" ca="1" si="12"/>
        <v>35.924999999999997</v>
      </c>
      <c r="AG19" s="282">
        <f t="shared" ca="1" si="13"/>
        <v>37.830999999999996</v>
      </c>
      <c r="AH19" s="282">
        <f t="shared" ca="1" si="14"/>
        <v>40.51</v>
      </c>
      <c r="AI19" s="282">
        <f t="shared" ca="1" si="15"/>
        <v>41.644999999999996</v>
      </c>
      <c r="AJ19" s="282">
        <f t="shared" ca="1" si="16"/>
        <v>42.811</v>
      </c>
      <c r="AK19" s="282">
        <f t="shared" ca="1" si="17"/>
        <v>44.030999999999999</v>
      </c>
    </row>
    <row r="20" spans="1:38" x14ac:dyDescent="0.3">
      <c r="A20" s="75" t="s">
        <v>876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877</v>
      </c>
      <c r="G20" s="74">
        <f t="shared" ca="1" si="1"/>
        <v>70918</v>
      </c>
      <c r="H20" s="74">
        <f t="shared" ca="1" si="2"/>
        <v>74724</v>
      </c>
      <c r="I20" s="74">
        <f t="shared" ca="1" si="3"/>
        <v>78687</v>
      </c>
      <c r="J20" s="74">
        <f t="shared" ca="1" si="4"/>
        <v>84259</v>
      </c>
      <c r="K20" s="74">
        <f t="shared" ca="1" si="5"/>
        <v>86620</v>
      </c>
      <c r="L20" s="74">
        <f t="shared" ca="1" si="6"/>
        <v>89045</v>
      </c>
      <c r="M20" s="74">
        <f t="shared" ca="1" si="7"/>
        <v>91584</v>
      </c>
      <c r="N20" s="72"/>
      <c r="P20" s="187" t="s">
        <v>876</v>
      </c>
      <c r="Q20" s="191" t="s">
        <v>600</v>
      </c>
      <c r="R20" s="188" t="str">
        <f t="shared" si="19"/>
        <v>Aide to the Community Safety Commissioner</v>
      </c>
      <c r="S20" s="189" t="str">
        <f t="shared" si="20"/>
        <v>21</v>
      </c>
      <c r="T20" s="186" cm="1">
        <f t="array" aca="1" ref="T20" ca="1">ROUND(IF($Q20="Y",VLOOKUP($P20, INDIRECT($Q$2),T$6,0)*INDIRECT($P$1),VLOOKUP($P20, INDIRECT($Q$2),T$6,0)),IF($E20="E",0,3))</f>
        <v>70918</v>
      </c>
      <c r="U20" s="186" cm="1">
        <f t="array" aca="1" ref="U20" ca="1">ROUND(IF($Q20="Y",VLOOKUP($P20, INDIRECT($Q$2),U$6,0)*INDIRECT($P$1),VLOOKUP($P20, INDIRECT($Q$2),U$6,0)),IF($E20="E",0,3))</f>
        <v>74724</v>
      </c>
      <c r="V20" s="186" cm="1">
        <f t="array" aca="1" ref="V20" ca="1">ROUND(IF($Q20="Y",VLOOKUP($P20, INDIRECT($Q$2),V$6,0)*INDIRECT($P$1),VLOOKUP($P20, INDIRECT($Q$2),V$6,0)),IF($E20="E",0,3))</f>
        <v>78687</v>
      </c>
      <c r="W20" s="186" cm="1">
        <f t="array" aca="1" ref="W20" ca="1">ROUND(IF($Q20="Y",VLOOKUP($P20, INDIRECT($Q$2),W$6,0)*INDIRECT($P$1),VLOOKUP($P20, INDIRECT($Q$2),W$6,0)),IF($E20="E",0,3))</f>
        <v>84259</v>
      </c>
      <c r="X20" s="186" cm="1">
        <f t="array" aca="1" ref="X20" ca="1">ROUND(IF($Q20="Y",VLOOKUP($P20, INDIRECT($Q$2),X$6,0)*INDIRECT($P$1),VLOOKUP($P20, INDIRECT($Q$2),X$6,0)),IF($E20="E",0,3))</f>
        <v>86620</v>
      </c>
      <c r="Y20" s="186" cm="1">
        <f t="array" aca="1" ref="Y20" ca="1">ROUND(IF($Q20="Y",VLOOKUP($P20, INDIRECT($Q$2),Y$6,0)*INDIRECT($P$1),VLOOKUP($P20, INDIRECT($Q$2),Y$6,0)),IF($E20="E",0,3))</f>
        <v>89045</v>
      </c>
      <c r="Z20" s="186" cm="1">
        <f t="array" aca="1" ref="Z20" ca="1">ROUND(IF($Q20="Y",VLOOKUP($P20, INDIRECT($Q$2),Z$6,0)*INDIRECT($P$1),VLOOKUP($P20, INDIRECT($Q$2),Z$6,0)),IF($E20="E",0,3))</f>
        <v>91584</v>
      </c>
      <c r="AA20" s="186"/>
      <c r="AB20" s="282" t="str">
        <f t="shared" si="8"/>
        <v>59433C</v>
      </c>
      <c r="AC20" s="130" t="str">
        <f t="shared" si="9"/>
        <v>Aide to the Community Safety Commissioner</v>
      </c>
      <c r="AD20" s="284" t="str">
        <f t="shared" si="10"/>
        <v>21</v>
      </c>
      <c r="AE20" s="282">
        <f t="shared" ca="1" si="11"/>
        <v>34.095999999999997</v>
      </c>
      <c r="AF20" s="282">
        <f t="shared" ca="1" si="12"/>
        <v>35.924999999999997</v>
      </c>
      <c r="AG20" s="282">
        <f t="shared" ca="1" si="13"/>
        <v>37.830999999999996</v>
      </c>
      <c r="AH20" s="282">
        <f t="shared" ca="1" si="14"/>
        <v>40.51</v>
      </c>
      <c r="AI20" s="282">
        <f t="shared" ca="1" si="15"/>
        <v>41.644999999999996</v>
      </c>
      <c r="AJ20" s="282">
        <f t="shared" ca="1" si="16"/>
        <v>42.811</v>
      </c>
      <c r="AK20" s="282">
        <f t="shared" ca="1" si="17"/>
        <v>44.030999999999999</v>
      </c>
    </row>
    <row r="21" spans="1:38" x14ac:dyDescent="0.3">
      <c r="A21" s="75" t="s">
        <v>1017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1016</v>
      </c>
      <c r="G21" s="74">
        <f t="shared" si="1"/>
        <v>70918</v>
      </c>
      <c r="H21" s="74">
        <f t="shared" si="2"/>
        <v>74724</v>
      </c>
      <c r="I21" s="74">
        <f t="shared" si="3"/>
        <v>78687</v>
      </c>
      <c r="J21" s="74">
        <f t="shared" si="4"/>
        <v>84259</v>
      </c>
      <c r="K21" s="74">
        <f t="shared" si="5"/>
        <v>86620</v>
      </c>
      <c r="L21" s="74">
        <f t="shared" si="6"/>
        <v>89045</v>
      </c>
      <c r="M21" s="74">
        <f t="shared" si="7"/>
        <v>91584</v>
      </c>
      <c r="N21" s="72"/>
      <c r="P21" s="187" t="s">
        <v>1017</v>
      </c>
      <c r="Q21" s="191" t="s">
        <v>600</v>
      </c>
      <c r="R21" s="188" t="str">
        <f t="shared" si="19"/>
        <v>Aide to the Director of Neighborhood Safety</v>
      </c>
      <c r="S21" s="189" t="str">
        <f t="shared" si="20"/>
        <v>21</v>
      </c>
      <c r="T21" s="387">
        <v>70918</v>
      </c>
      <c r="U21" s="387">
        <v>74724</v>
      </c>
      <c r="V21" s="387">
        <v>78687</v>
      </c>
      <c r="W21" s="387">
        <v>84259</v>
      </c>
      <c r="X21" s="387">
        <v>86620</v>
      </c>
      <c r="Y21" s="387">
        <v>89045</v>
      </c>
      <c r="Z21" s="387">
        <v>91584</v>
      </c>
      <c r="AA21" s="186"/>
      <c r="AB21" s="282" t="str">
        <f t="shared" si="8"/>
        <v>53071C</v>
      </c>
      <c r="AC21" s="130" t="str">
        <f t="shared" si="9"/>
        <v>Aide to the Director of Neighborhood Safety</v>
      </c>
      <c r="AD21" s="284" t="str">
        <f t="shared" si="10"/>
        <v>21</v>
      </c>
      <c r="AE21" s="282">
        <f t="shared" si="11"/>
        <v>34.095999999999997</v>
      </c>
      <c r="AF21" s="282">
        <f t="shared" si="12"/>
        <v>35.924999999999997</v>
      </c>
      <c r="AG21" s="282">
        <f t="shared" si="13"/>
        <v>37.830999999999996</v>
      </c>
      <c r="AH21" s="282">
        <f t="shared" si="14"/>
        <v>40.51</v>
      </c>
      <c r="AI21" s="282">
        <f t="shared" si="15"/>
        <v>41.644999999999996</v>
      </c>
      <c r="AJ21" s="282">
        <f t="shared" si="16"/>
        <v>42.811</v>
      </c>
      <c r="AK21" s="282">
        <f t="shared" si="17"/>
        <v>44.030999999999999</v>
      </c>
    </row>
    <row r="22" spans="1:38" x14ac:dyDescent="0.3">
      <c r="A22" s="75" t="s">
        <v>910</v>
      </c>
      <c r="B22" s="75">
        <v>8</v>
      </c>
      <c r="C22" s="70" t="s">
        <v>1002</v>
      </c>
      <c r="D22" s="75">
        <v>393</v>
      </c>
      <c r="E22" s="75" t="s">
        <v>17</v>
      </c>
      <c r="F22" s="73" t="s">
        <v>976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910</v>
      </c>
      <c r="Q22" s="191" t="s">
        <v>600</v>
      </c>
      <c r="R22" s="188" t="s">
        <v>912</v>
      </c>
      <c r="S22" s="189" t="s">
        <v>1002</v>
      </c>
      <c r="T22" s="186" cm="1">
        <f t="array" aca="1" ref="T22" ca="1">ROUND(IF($Q22="Y",VLOOKUP($P22, INDIRECT($Q$2),T$6,0)*INDIRECT($P$1),VLOOKUP($P22, INDIRECT($Q$2),T$6,0)),IF($E22="E",0,3))</f>
        <v>70918</v>
      </c>
      <c r="U22" s="186" cm="1">
        <f t="array" aca="1" ref="U22" ca="1">ROUND(IF($Q22="Y",VLOOKUP($P22, INDIRECT($Q$2),U$6,0)*INDIRECT($P$1),VLOOKUP($P22, INDIRECT($Q$2),U$6,0)),IF($E22="E",0,3))</f>
        <v>74724</v>
      </c>
      <c r="V22" s="186" cm="1">
        <f t="array" aca="1" ref="V22" ca="1">ROUND(IF($Q22="Y",VLOOKUP($P22, INDIRECT($Q$2),V$6,0)*INDIRECT($P$1),VLOOKUP($P22, INDIRECT($Q$2),V$6,0)),IF($E22="E",0,3))</f>
        <v>78687</v>
      </c>
      <c r="W22" s="186" cm="1">
        <f t="array" aca="1" ref="W22" ca="1">ROUND(IF($Q22="Y",VLOOKUP($P22, INDIRECT($Q$2),W$6,0)*INDIRECT($P$1),VLOOKUP($P22, INDIRECT($Q$2),W$6,0)),IF($E22="E",0,3))</f>
        <v>84259</v>
      </c>
      <c r="X22" s="186" cm="1">
        <f t="array" aca="1" ref="X22" ca="1">ROUND(IF($Q22="Y",VLOOKUP($P22, INDIRECT($Q$2),X$6,0)*INDIRECT($P$1),VLOOKUP($P22, INDIRECT($Q$2),X$6,0)),IF($E22="E",0,3))</f>
        <v>86620</v>
      </c>
      <c r="Y22" s="186" cm="1">
        <f t="array" aca="1" ref="Y22" ca="1">ROUND(IF($Q22="Y",VLOOKUP($P22, INDIRECT($Q$2),Y$6,0)*INDIRECT($P$1),VLOOKUP($P22, INDIRECT($Q$2),Y$6,0)),IF($E22="E",0,3))</f>
        <v>89045</v>
      </c>
      <c r="Z22" s="186" cm="1">
        <f t="array" aca="1" ref="Z22" ca="1">ROUND(IF($Q22="Y",VLOOKUP($P22, INDIRECT($Q$2),Z$6,0)*INDIRECT($P$1),VLOOKUP($P22, INDIRECT($Q$2),Z$6,0)),IF($E22="E",0,3))</f>
        <v>91584</v>
      </c>
      <c r="AA22" s="186"/>
      <c r="AB22" s="282" t="str">
        <f t="shared" si="8"/>
        <v>53040C</v>
      </c>
      <c r="AC22" s="371" t="s">
        <v>912</v>
      </c>
      <c r="AD22" s="284" t="s">
        <v>1002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s="73" customFormat="1" x14ac:dyDescent="0.3">
      <c r="A23" s="75" t="s">
        <v>31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318</v>
      </c>
      <c r="G23" s="74">
        <f t="shared" ca="1" si="1"/>
        <v>70918</v>
      </c>
      <c r="H23" s="74">
        <f t="shared" ca="1" si="2"/>
        <v>74724</v>
      </c>
      <c r="I23" s="74">
        <f t="shared" ca="1" si="3"/>
        <v>78687</v>
      </c>
      <c r="J23" s="74">
        <f t="shared" ca="1" si="4"/>
        <v>84259</v>
      </c>
      <c r="K23" s="74">
        <f t="shared" ca="1" si="5"/>
        <v>86620</v>
      </c>
      <c r="L23" s="74">
        <f t="shared" ca="1" si="6"/>
        <v>89045</v>
      </c>
      <c r="M23" s="74">
        <f t="shared" ca="1" si="7"/>
        <v>91584</v>
      </c>
      <c r="N23" s="72"/>
      <c r="O23" s="71"/>
      <c r="P23" s="187" t="str">
        <f t="shared" ref="P23:P54" si="42">A23</f>
        <v>00469C</v>
      </c>
      <c r="Q23" s="191" t="s">
        <v>600</v>
      </c>
      <c r="R23" s="188" t="str">
        <f t="shared" ref="R23:R54" si="43">F23</f>
        <v>Aide to the Finance Officer</v>
      </c>
      <c r="S23" s="189" t="str">
        <f t="shared" ref="S23:S54" si="44">C23</f>
        <v>21</v>
      </c>
      <c r="T23" s="186" cm="1">
        <f t="array" aca="1" ref="T23" ca="1">ROUND(IF($Q23="Y",VLOOKUP($P23, INDIRECT($Q$2),T$6,0)*INDIRECT($P$1),VLOOKUP($P23, INDIRECT($Q$2),T$6,0)),IF($E23="E",0,3))</f>
        <v>70918</v>
      </c>
      <c r="U23" s="186" cm="1">
        <f t="array" aca="1" ref="U23" ca="1">ROUND(IF($Q23="Y",VLOOKUP($P23, INDIRECT($Q$2),U$6,0)*INDIRECT($P$1),VLOOKUP($P23, INDIRECT($Q$2),U$6,0)),IF($E23="E",0,3))</f>
        <v>74724</v>
      </c>
      <c r="V23" s="186" cm="1">
        <f t="array" aca="1" ref="V23" ca="1">ROUND(IF($Q23="Y",VLOOKUP($P23, INDIRECT($Q$2),V$6,0)*INDIRECT($P$1),VLOOKUP($P23, INDIRECT($Q$2),V$6,0)),IF($E23="E",0,3))</f>
        <v>78687</v>
      </c>
      <c r="W23" s="186" cm="1">
        <f t="array" aca="1" ref="W23" ca="1">ROUND(IF($Q23="Y",VLOOKUP($P23, INDIRECT($Q$2),W$6,0)*INDIRECT($P$1),VLOOKUP($P23, INDIRECT($Q$2),W$6,0)),IF($E23="E",0,3))</f>
        <v>84259</v>
      </c>
      <c r="X23" s="186" cm="1">
        <f t="array" aca="1" ref="X23" ca="1">ROUND(IF($Q23="Y",VLOOKUP($P23, INDIRECT($Q$2),X$6,0)*INDIRECT($P$1),VLOOKUP($P23, INDIRECT($Q$2),X$6,0)),IF($E23="E",0,3))</f>
        <v>86620</v>
      </c>
      <c r="Y23" s="186" cm="1">
        <f t="array" aca="1" ref="Y23" ca="1">ROUND(IF($Q23="Y",VLOOKUP($P23, INDIRECT($Q$2),Y$6,0)*INDIRECT($P$1),VLOOKUP($P23, INDIRECT($Q$2),Y$6,0)),IF($E23="E",0,3))</f>
        <v>89045</v>
      </c>
      <c r="Z23" s="186" cm="1">
        <f t="array" aca="1" ref="Z23" ca="1">ROUND(IF($Q23="Y",VLOOKUP($P23, INDIRECT($Q$2),Z$6,0)*INDIRECT($P$1),VLOOKUP($P23, INDIRECT($Q$2),Z$6,0)),IF($E23="E",0,3))</f>
        <v>91584</v>
      </c>
      <c r="AA23" s="186"/>
      <c r="AB23" s="282" t="str">
        <f t="shared" si="8"/>
        <v>00469C</v>
      </c>
      <c r="AC23" s="130" t="str">
        <f t="shared" ref="AC23:AC54" si="45">F23</f>
        <v>Aide to the Finance Officer</v>
      </c>
      <c r="AD23" s="284" t="str">
        <f t="shared" ref="AD23:AD54" si="46">C23</f>
        <v>21</v>
      </c>
      <c r="AE23" s="282">
        <f t="shared" ca="1" si="11"/>
        <v>34.095999999999997</v>
      </c>
      <c r="AF23" s="282">
        <f t="shared" ca="1" si="12"/>
        <v>35.924999999999997</v>
      </c>
      <c r="AG23" s="282">
        <f t="shared" ca="1" si="13"/>
        <v>37.830999999999996</v>
      </c>
      <c r="AH23" s="282">
        <f t="shared" ca="1" si="14"/>
        <v>40.51</v>
      </c>
      <c r="AI23" s="282">
        <f t="shared" ca="1" si="15"/>
        <v>41.644999999999996</v>
      </c>
      <c r="AJ23" s="282">
        <f t="shared" ca="1" si="16"/>
        <v>42.811</v>
      </c>
      <c r="AK23" s="282">
        <f t="shared" ca="1" si="17"/>
        <v>44.030999999999999</v>
      </c>
      <c r="AL23" s="129"/>
    </row>
    <row r="24" spans="1:38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113791</v>
      </c>
      <c r="H24" s="74">
        <f t="shared" ca="1" si="2"/>
        <v>118342</v>
      </c>
      <c r="I24" s="74">
        <f t="shared" ca="1" si="3"/>
        <v>123075</v>
      </c>
      <c r="J24" s="74">
        <f t="shared" ca="1" si="4"/>
        <v>127998</v>
      </c>
      <c r="K24" s="74">
        <f t="shared" ca="1" si="5"/>
        <v>133117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42"/>
        <v>00590C</v>
      </c>
      <c r="Q24" s="191" t="s">
        <v>600</v>
      </c>
      <c r="R24" s="188" t="str">
        <f t="shared" si="43"/>
        <v>Assistant Building Official</v>
      </c>
      <c r="S24" s="189" t="str">
        <f t="shared" si="44"/>
        <v>105</v>
      </c>
      <c r="T24" s="186" cm="1">
        <f t="array" aca="1" ref="T24" ca="1">ROUND(IF($Q24="Y",VLOOKUP($P24, INDIRECT($Q$2),T$6,0)*INDIRECT($P$1),VLOOKUP($P24, INDIRECT($Q$2),T$6,0)),IF($E24="E",0,3))</f>
        <v>113791</v>
      </c>
      <c r="U24" s="186" cm="1">
        <f t="array" aca="1" ref="U24" ca="1">ROUND(IF($Q24="Y",VLOOKUP($P24, INDIRECT($Q$2),U$6,0)*INDIRECT($P$1),VLOOKUP($P24, INDIRECT($Q$2),U$6,0)),IF($E24="E",0,3))</f>
        <v>118342</v>
      </c>
      <c r="V24" s="186" cm="1">
        <f t="array" aca="1" ref="V24" ca="1">ROUND(IF($Q24="Y",VLOOKUP($P24, INDIRECT($Q$2),V$6,0)*INDIRECT($P$1),VLOOKUP($P24, INDIRECT($Q$2),V$6,0)),IF($E24="E",0,3))</f>
        <v>123075</v>
      </c>
      <c r="W24" s="186" cm="1">
        <f t="array" aca="1" ref="W24" ca="1">ROUND(IF($Q24="Y",VLOOKUP($P24, INDIRECT($Q$2),W$6,0)*INDIRECT($P$1),VLOOKUP($P24, INDIRECT($Q$2),W$6,0)),IF($E24="E",0,3))</f>
        <v>127998</v>
      </c>
      <c r="X24" s="186" cm="1">
        <f t="array" aca="1" ref="X24" ca="1">ROUND(IF($Q24="Y",VLOOKUP($P24, INDIRECT($Q$2),X$6,0)*INDIRECT($P$1),VLOOKUP($P24, INDIRECT($Q$2),X$6,0)),IF($E24="E",0,3))</f>
        <v>133117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8"/>
        <v>00590C</v>
      </c>
      <c r="AC24" s="130" t="str">
        <f t="shared" si="45"/>
        <v>Assistant Building Official</v>
      </c>
      <c r="AD24" s="284" t="str">
        <f t="shared" si="46"/>
        <v>105</v>
      </c>
      <c r="AE24" s="282">
        <f t="shared" ca="1" si="11"/>
        <v>54.707999999999998</v>
      </c>
      <c r="AF24" s="282">
        <f t="shared" ca="1" si="12"/>
        <v>56.896000000000001</v>
      </c>
      <c r="AG24" s="282">
        <f t="shared" ca="1" si="13"/>
        <v>59.170999999999999</v>
      </c>
      <c r="AH24" s="282">
        <f t="shared" ca="1" si="14"/>
        <v>61.537999999999997</v>
      </c>
      <c r="AI24" s="282">
        <f t="shared" ca="1" si="15"/>
        <v>63.998999999999995</v>
      </c>
      <c r="AJ24" s="282" t="str">
        <f t="shared" ca="1" si="16"/>
        <v/>
      </c>
      <c r="AK24" s="282" t="str">
        <f t="shared" ca="1" si="17"/>
        <v/>
      </c>
    </row>
    <row r="25" spans="1:38" x14ac:dyDescent="0.3">
      <c r="A25" s="75" t="s">
        <v>36</v>
      </c>
      <c r="B25" s="75">
        <v>13</v>
      </c>
      <c r="C25" s="70" t="s">
        <v>1026</v>
      </c>
      <c r="D25" s="75">
        <v>590</v>
      </c>
      <c r="E25" s="75" t="s">
        <v>17</v>
      </c>
      <c r="F25" s="73" t="s">
        <v>1025</v>
      </c>
      <c r="G25" s="74">
        <f t="shared" si="1"/>
        <v>140468</v>
      </c>
      <c r="H25" s="74">
        <f t="shared" si="2"/>
        <v>148131</v>
      </c>
      <c r="I25" s="74">
        <f t="shared" si="3"/>
        <v>156076</v>
      </c>
      <c r="J25" s="74">
        <f t="shared" si="4"/>
        <v>161524</v>
      </c>
      <c r="K25" s="74">
        <f t="shared" si="5"/>
        <v>166044</v>
      </c>
      <c r="L25" s="74">
        <f t="shared" si="6"/>
        <v>170693</v>
      </c>
      <c r="M25" s="74">
        <f t="shared" si="7"/>
        <v>175560</v>
      </c>
      <c r="N25" s="60"/>
      <c r="O25" s="73"/>
      <c r="P25" s="187" t="str">
        <f t="shared" si="42"/>
        <v>00637C</v>
      </c>
      <c r="Q25" s="191" t="s">
        <v>600</v>
      </c>
      <c r="R25" s="188" t="str">
        <f t="shared" si="43"/>
        <v>Assistant City Attorney - Labor and Employment Law</v>
      </c>
      <c r="S25" s="189" t="str">
        <f t="shared" si="44"/>
        <v>142</v>
      </c>
      <c r="T25" s="390">
        <v>140468</v>
      </c>
      <c r="U25" s="390">
        <v>148131</v>
      </c>
      <c r="V25" s="390">
        <v>156076</v>
      </c>
      <c r="W25" s="390">
        <v>161524</v>
      </c>
      <c r="X25" s="390">
        <v>166044</v>
      </c>
      <c r="Y25" s="390">
        <v>170693</v>
      </c>
      <c r="Z25" s="390">
        <v>175560</v>
      </c>
      <c r="AA25" s="368"/>
      <c r="AB25" s="282" t="str">
        <f t="shared" si="8"/>
        <v>00637C</v>
      </c>
      <c r="AC25" s="130" t="str">
        <f t="shared" si="45"/>
        <v>Assistant City Attorney - Labor and Employment Law</v>
      </c>
      <c r="AD25" s="284" t="str">
        <f t="shared" si="46"/>
        <v>142</v>
      </c>
      <c r="AE25" s="282">
        <f t="shared" si="11"/>
        <v>67.533000000000001</v>
      </c>
      <c r="AF25" s="282">
        <f t="shared" si="12"/>
        <v>71.216999999999999</v>
      </c>
      <c r="AG25" s="282">
        <f t="shared" si="13"/>
        <v>75.037000000000006</v>
      </c>
      <c r="AH25" s="282">
        <f t="shared" si="14"/>
        <v>77.656000000000006</v>
      </c>
      <c r="AI25" s="282">
        <f t="shared" si="15"/>
        <v>79.829000000000008</v>
      </c>
      <c r="AJ25" s="282">
        <f t="shared" si="16"/>
        <v>82.064000000000007</v>
      </c>
      <c r="AK25" s="282">
        <f t="shared" si="17"/>
        <v>84.404000000000011</v>
      </c>
    </row>
    <row r="26" spans="1:38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29.824000000000002</v>
      </c>
      <c r="H26" s="74">
        <f t="shared" ca="1" si="2"/>
        <v>31.396999999999998</v>
      </c>
      <c r="I26" s="74">
        <f t="shared" ca="1" si="3"/>
        <v>33.048000000000002</v>
      </c>
      <c r="J26" s="74">
        <f t="shared" ca="1" si="4"/>
        <v>34.787999999999997</v>
      </c>
      <c r="K26" s="74">
        <f t="shared" ca="1" si="5"/>
        <v>35.762</v>
      </c>
      <c r="L26" s="74">
        <f t="shared" ca="1" si="6"/>
        <v>36.764000000000003</v>
      </c>
      <c r="M26" s="74">
        <f t="shared" ca="1" si="7"/>
        <v>37.811</v>
      </c>
      <c r="N26" s="72"/>
      <c r="P26" s="187" t="str">
        <f t="shared" si="42"/>
        <v>00965C</v>
      </c>
      <c r="Q26" s="191" t="s">
        <v>600</v>
      </c>
      <c r="R26" s="188" t="str">
        <f t="shared" si="43"/>
        <v>Assistant Supervisor Police Record Services</v>
      </c>
      <c r="S26" s="189" t="str">
        <f t="shared" si="44"/>
        <v>13</v>
      </c>
      <c r="T26" s="186" cm="1">
        <f t="array" aca="1" ref="T26" ca="1">ROUND(IF($Q26="Y",VLOOKUP($P26, INDIRECT($Q$2),T$6,0)*INDIRECT($P$1),VLOOKUP($P26, INDIRECT($Q$2),T$6,0)),IF($E26="E",0,3))</f>
        <v>29.824000000000002</v>
      </c>
      <c r="U26" s="186" cm="1">
        <f t="array" aca="1" ref="U26" ca="1">ROUND(IF($Q26="Y",VLOOKUP($P26, INDIRECT($Q$2),U$6,0)*INDIRECT($P$1),VLOOKUP($P26, INDIRECT($Q$2),U$6,0)),IF($E26="E",0,3))</f>
        <v>31.396999999999998</v>
      </c>
      <c r="V26" s="186" cm="1">
        <f t="array" aca="1" ref="V26" ca="1">ROUND(IF($Q26="Y",VLOOKUP($P26, INDIRECT($Q$2),V$6,0)*INDIRECT($P$1),VLOOKUP($P26, INDIRECT($Q$2),V$6,0)),IF($E26="E",0,3))</f>
        <v>33.048000000000002</v>
      </c>
      <c r="W26" s="186" cm="1">
        <f t="array" aca="1" ref="W26" ca="1">ROUND(IF($Q26="Y",VLOOKUP($P26, INDIRECT($Q$2),W$6,0)*INDIRECT($P$1),VLOOKUP($P26, INDIRECT($Q$2),W$6,0)),IF($E26="E",0,3))</f>
        <v>34.787999999999997</v>
      </c>
      <c r="X26" s="186" cm="1">
        <f t="array" aca="1" ref="X26" ca="1">ROUND(IF($Q26="Y",VLOOKUP($P26, INDIRECT($Q$2),X$6,0)*INDIRECT($P$1),VLOOKUP($P26, INDIRECT($Q$2),X$6,0)),IF($E26="E",0,3))</f>
        <v>35.762</v>
      </c>
      <c r="Y26" s="186" cm="1">
        <f t="array" aca="1" ref="Y26" ca="1">ROUND(IF($Q26="Y",VLOOKUP($P26, INDIRECT($Q$2),Y$6,0)*INDIRECT($P$1),VLOOKUP($P26, INDIRECT($Q$2),Y$6,0)),IF($E26="E",0,3))</f>
        <v>36.764000000000003</v>
      </c>
      <c r="Z26" s="186" cm="1">
        <f t="array" aca="1" ref="Z26" ca="1">ROUND(IF($Q26="Y",VLOOKUP($P26, INDIRECT($Q$2),Z$6,0)*INDIRECT($P$1),VLOOKUP($P26, INDIRECT($Q$2),Z$6,0)),IF($E26="E",0,3))</f>
        <v>37.811</v>
      </c>
      <c r="AA26" s="186"/>
      <c r="AB26" s="282" t="str">
        <f t="shared" si="8"/>
        <v>00965C</v>
      </c>
      <c r="AC26" s="130" t="str">
        <f t="shared" si="45"/>
        <v>Assistant Supervisor Police Record Services</v>
      </c>
      <c r="AD26" s="284" t="str">
        <f t="shared" si="46"/>
        <v>13</v>
      </c>
      <c r="AE26" s="282">
        <f t="shared" ca="1" si="11"/>
        <v>29.824000000000002</v>
      </c>
      <c r="AF26" s="282">
        <f t="shared" ca="1" si="12"/>
        <v>31.396999999999998</v>
      </c>
      <c r="AG26" s="282">
        <f t="shared" ca="1" si="13"/>
        <v>33.048000000000002</v>
      </c>
      <c r="AH26" s="282">
        <f t="shared" ca="1" si="14"/>
        <v>34.787999999999997</v>
      </c>
      <c r="AI26" s="282">
        <f t="shared" ca="1" si="15"/>
        <v>35.762</v>
      </c>
      <c r="AJ26" s="282">
        <f t="shared" ca="1" si="16"/>
        <v>36.764000000000003</v>
      </c>
      <c r="AK26" s="282">
        <f t="shared" ca="1" si="17"/>
        <v>37.811</v>
      </c>
    </row>
    <row r="27" spans="1:38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85550</v>
      </c>
      <c r="H27" s="74">
        <f t="shared" ca="1" si="2"/>
        <v>88977</v>
      </c>
      <c r="I27" s="74">
        <f t="shared" ca="1" si="3"/>
        <v>92540</v>
      </c>
      <c r="J27" s="74">
        <f t="shared" ca="1" si="4"/>
        <v>96243</v>
      </c>
      <c r="K27" s="74">
        <f t="shared" ca="1" si="5"/>
        <v>100096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42"/>
        <v>52933C</v>
      </c>
      <c r="Q27" s="191" t="s">
        <v>600</v>
      </c>
      <c r="R27" s="188" t="str">
        <f t="shared" si="43"/>
        <v>Budget and Evaluation Analyst</v>
      </c>
      <c r="S27" s="189" t="str">
        <f t="shared" si="44"/>
        <v>086</v>
      </c>
      <c r="T27" s="186" cm="1">
        <f t="array" aca="1" ref="T27" ca="1">ROUND(IF($Q27="Y",VLOOKUP($P27, INDIRECT($Q$2),T$6,0)*INDIRECT($P$1),VLOOKUP($P27, INDIRECT($Q$2),T$6,0)),IF($E27="E",0,3))</f>
        <v>85550</v>
      </c>
      <c r="U27" s="186" cm="1">
        <f t="array" aca="1" ref="U27" ca="1">ROUND(IF($Q27="Y",VLOOKUP($P27, INDIRECT($Q$2),U$6,0)*INDIRECT($P$1),VLOOKUP($P27, INDIRECT($Q$2),U$6,0)),IF($E27="E",0,3))</f>
        <v>88977</v>
      </c>
      <c r="V27" s="186" cm="1">
        <f t="array" aca="1" ref="V27" ca="1">ROUND(IF($Q27="Y",VLOOKUP($P27, INDIRECT($Q$2),V$6,0)*INDIRECT($P$1),VLOOKUP($P27, INDIRECT($Q$2),V$6,0)),IF($E27="E",0,3))</f>
        <v>92540</v>
      </c>
      <c r="W27" s="186" cm="1">
        <f t="array" aca="1" ref="W27" ca="1">ROUND(IF($Q27="Y",VLOOKUP($P27, INDIRECT($Q$2),W$6,0)*INDIRECT($P$1),VLOOKUP($P27, INDIRECT($Q$2),W$6,0)),IF($E27="E",0,3))</f>
        <v>96243</v>
      </c>
      <c r="X27" s="186" cm="1">
        <f t="array" aca="1" ref="X27" ca="1">ROUND(IF($Q27="Y",VLOOKUP($P27, INDIRECT($Q$2),X$6,0)*INDIRECT($P$1),VLOOKUP($P27, INDIRECT($Q$2),X$6,0)),IF($E27="E",0,3))</f>
        <v>100096</v>
      </c>
      <c r="Y27" s="186" cm="1">
        <f t="array" aca="1" ref="Y27" ca="1">ROUND(IF($Q27="Y",VLOOKUP($P27, INDIRECT($Q$2),Y$6,0)*INDIRECT($P$1),VLOOKUP($P27, INDIRECT($Q$2),Y$6,0)),IF($E27="E",0,3))</f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 t="shared" si="8"/>
        <v>52933C</v>
      </c>
      <c r="AC27" s="130" t="str">
        <f t="shared" si="45"/>
        <v>Budget and Evaluation Analyst</v>
      </c>
      <c r="AD27" s="284" t="str">
        <f t="shared" si="46"/>
        <v>086</v>
      </c>
      <c r="AE27" s="282">
        <f t="shared" ca="1" si="11"/>
        <v>41.129999999999995</v>
      </c>
      <c r="AF27" s="282">
        <f t="shared" ca="1" si="12"/>
        <v>42.777999999999999</v>
      </c>
      <c r="AG27" s="282">
        <f t="shared" ca="1" si="13"/>
        <v>44.491</v>
      </c>
      <c r="AH27" s="282">
        <f t="shared" ca="1" si="14"/>
        <v>46.271000000000001</v>
      </c>
      <c r="AI27" s="282">
        <f t="shared" ca="1" si="15"/>
        <v>48.123999999999995</v>
      </c>
      <c r="AJ27" s="282" t="str">
        <f t="shared" ca="1" si="16"/>
        <v/>
      </c>
      <c r="AK27" s="282" t="str">
        <f t="shared" ca="1" si="17"/>
        <v/>
      </c>
    </row>
    <row r="28" spans="1:38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125376</v>
      </c>
      <c r="H28" s="74">
        <f t="shared" ca="1" si="2"/>
        <v>130390</v>
      </c>
      <c r="I28" s="74">
        <f t="shared" ca="1" si="3"/>
        <v>135605</v>
      </c>
      <c r="J28" s="74">
        <f t="shared" ca="1" si="4"/>
        <v>141029</v>
      </c>
      <c r="K28" s="74">
        <f t="shared" ca="1" si="5"/>
        <v>146670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42"/>
        <v>01449C</v>
      </c>
      <c r="Q28" s="191" t="s">
        <v>600</v>
      </c>
      <c r="R28" s="188" t="str">
        <f t="shared" si="43"/>
        <v xml:space="preserve">Building Official </v>
      </c>
      <c r="S28" s="189" t="str">
        <f t="shared" si="44"/>
        <v>106</v>
      </c>
      <c r="T28" s="186" cm="1">
        <f t="array" aca="1" ref="T28" ca="1">ROUND(IF($Q28="Y",VLOOKUP($P28, INDIRECT($Q$2),T$6,0)*INDIRECT($P$1),VLOOKUP($P28, INDIRECT($Q$2),T$6,0)),IF($E28="E",0,3))</f>
        <v>125376</v>
      </c>
      <c r="U28" s="186" cm="1">
        <f t="array" aca="1" ref="U28" ca="1">ROUND(IF($Q28="Y",VLOOKUP($P28, INDIRECT($Q$2),U$6,0)*INDIRECT($P$1),VLOOKUP($P28, INDIRECT($Q$2),U$6,0)),IF($E28="E",0,3))</f>
        <v>130390</v>
      </c>
      <c r="V28" s="186" cm="1">
        <f t="array" aca="1" ref="V28" ca="1">ROUND(IF($Q28="Y",VLOOKUP($P28, INDIRECT($Q$2),V$6,0)*INDIRECT($P$1),VLOOKUP($P28, INDIRECT($Q$2),V$6,0)),IF($E28="E",0,3))</f>
        <v>135605</v>
      </c>
      <c r="W28" s="186" cm="1">
        <f t="array" aca="1" ref="W28" ca="1">ROUND(IF($Q28="Y",VLOOKUP($P28, INDIRECT($Q$2),W$6,0)*INDIRECT($P$1),VLOOKUP($P28, INDIRECT($Q$2),W$6,0)),IF($E28="E",0,3))</f>
        <v>141029</v>
      </c>
      <c r="X28" s="186" cm="1">
        <f t="array" aca="1" ref="X28" ca="1">ROUND(IF($Q28="Y",VLOOKUP($P28, INDIRECT($Q$2),X$6,0)*INDIRECT($P$1),VLOOKUP($P28, INDIRECT($Q$2),X$6,0)),IF($E28="E",0,3))</f>
        <v>146670</v>
      </c>
      <c r="Y28" s="186" cm="1">
        <f t="array" aca="1" ref="Y28" ca="1">ROUND(IF($Q28="Y",VLOOKUP($P28, INDIRECT($Q$2),Y$6,0)*INDIRECT($P$1),VLOOKUP($P28, INDIRECT($Q$2),Y$6,0)),IF($E28="E",0,3))</f>
        <v>0</v>
      </c>
      <c r="Z28" s="186" cm="1">
        <f t="array" aca="1" ref="Z28" ca="1">ROUND(IF($Q28="Y",VLOOKUP($P28, INDIRECT($Q$2),Z$6,0)*INDIRECT($P$1),VLOOKUP($P28, INDIRECT($Q$2),Z$6,0)),IF($E28="E",0,3))</f>
        <v>0</v>
      </c>
      <c r="AA28" s="186"/>
      <c r="AB28" s="282" t="str">
        <f t="shared" si="8"/>
        <v>01449C</v>
      </c>
      <c r="AC28" s="130" t="str">
        <f t="shared" si="45"/>
        <v xml:space="preserve">Building Official </v>
      </c>
      <c r="AD28" s="284" t="str">
        <f t="shared" si="46"/>
        <v>106</v>
      </c>
      <c r="AE28" s="282">
        <f t="shared" ca="1" si="11"/>
        <v>60.277000000000001</v>
      </c>
      <c r="AF28" s="282">
        <f t="shared" ca="1" si="12"/>
        <v>62.687999999999995</v>
      </c>
      <c r="AG28" s="282">
        <f t="shared" ca="1" si="13"/>
        <v>65.195000000000007</v>
      </c>
      <c r="AH28" s="282">
        <f t="shared" ca="1" si="14"/>
        <v>67.803000000000011</v>
      </c>
      <c r="AI28" s="282">
        <f t="shared" ca="1" si="15"/>
        <v>70.515000000000001</v>
      </c>
      <c r="AJ28" s="282" t="str">
        <f t="shared" ca="1" si="16"/>
        <v/>
      </c>
      <c r="AK28" s="282" t="str">
        <f t="shared" ca="1" si="17"/>
        <v/>
      </c>
    </row>
    <row r="29" spans="1:38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95414</v>
      </c>
      <c r="H29" s="74">
        <f t="shared" ca="1" si="2"/>
        <v>99235</v>
      </c>
      <c r="I29" s="74">
        <f t="shared" ca="1" si="3"/>
        <v>103207</v>
      </c>
      <c r="J29" s="74">
        <f t="shared" ca="1" si="4"/>
        <v>107340</v>
      </c>
      <c r="K29" s="74">
        <f t="shared" ca="1" si="5"/>
        <v>111637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42"/>
        <v>01457C</v>
      </c>
      <c r="Q29" s="191" t="s">
        <v>600</v>
      </c>
      <c r="R29" s="188" t="str">
        <f t="shared" si="43"/>
        <v>Business Application Manager - Supervisory</v>
      </c>
      <c r="S29" s="189" t="str">
        <f t="shared" si="44"/>
        <v>085</v>
      </c>
      <c r="T29" s="186" cm="1">
        <f t="array" aca="1" ref="T29" ca="1">ROUND(IF($Q29="Y",VLOOKUP($P29, INDIRECT($Q$2),T$6,0)*INDIRECT($P$1),VLOOKUP($P29, INDIRECT($Q$2),T$6,0)),IF($E29="E",0,3))</f>
        <v>95414</v>
      </c>
      <c r="U29" s="186" cm="1">
        <f t="array" aca="1" ref="U29" ca="1">ROUND(IF($Q29="Y",VLOOKUP($P29, INDIRECT($Q$2),U$6,0)*INDIRECT($P$1),VLOOKUP($P29, INDIRECT($Q$2),U$6,0)),IF($E29="E",0,3))</f>
        <v>99235</v>
      </c>
      <c r="V29" s="186" cm="1">
        <f t="array" aca="1" ref="V29" ca="1">ROUND(IF($Q29="Y",VLOOKUP($P29, INDIRECT($Q$2),V$6,0)*INDIRECT($P$1),VLOOKUP($P29, INDIRECT($Q$2),V$6,0)),IF($E29="E",0,3))</f>
        <v>103207</v>
      </c>
      <c r="W29" s="186" cm="1">
        <f t="array" aca="1" ref="W29" ca="1">ROUND(IF($Q29="Y",VLOOKUP($P29, INDIRECT($Q$2),W$6,0)*INDIRECT($P$1),VLOOKUP($P29, INDIRECT($Q$2),W$6,0)),IF($E29="E",0,3))</f>
        <v>107340</v>
      </c>
      <c r="X29" s="186" cm="1">
        <f t="array" aca="1" ref="X29" ca="1">ROUND(IF($Q29="Y",VLOOKUP($P29, INDIRECT($Q$2),X$6,0)*INDIRECT($P$1),VLOOKUP($P29, INDIRECT($Q$2),X$6,0)),IF($E29="E",0,3))</f>
        <v>111637</v>
      </c>
      <c r="Y29" s="186" cm="1">
        <f t="array" aca="1" ref="Y29" ca="1">ROUND(IF($Q29="Y",VLOOKUP($P29, INDIRECT($Q$2),Y$6,0)*INDIRECT($P$1),VLOOKUP($P29, INDIRECT($Q$2),Y$6,0)),IF($E29="E",0,3))</f>
        <v>0</v>
      </c>
      <c r="Z29" s="186" cm="1">
        <f t="array" aca="1" ref="Z29" ca="1">ROUND(IF($Q29="Y",VLOOKUP($P29, INDIRECT($Q$2),Z$6,0)*INDIRECT($P$1),VLOOKUP($P29, INDIRECT($Q$2),Z$6,0)),IF($E29="E",0,3))</f>
        <v>0</v>
      </c>
      <c r="AA29" s="186"/>
      <c r="AB29" s="282" t="str">
        <f t="shared" si="8"/>
        <v>01457C</v>
      </c>
      <c r="AC29" s="130" t="str">
        <f t="shared" si="45"/>
        <v>Business Application Manager - Supervisory</v>
      </c>
      <c r="AD29" s="284" t="str">
        <f t="shared" si="46"/>
        <v>085</v>
      </c>
      <c r="AE29" s="282">
        <f t="shared" ca="1" si="11"/>
        <v>45.872999999999998</v>
      </c>
      <c r="AF29" s="282">
        <f t="shared" ca="1" si="12"/>
        <v>47.71</v>
      </c>
      <c r="AG29" s="282">
        <f t="shared" ca="1" si="13"/>
        <v>49.619</v>
      </c>
      <c r="AH29" s="282">
        <f t="shared" ca="1" si="14"/>
        <v>51.605999999999995</v>
      </c>
      <c r="AI29" s="282">
        <f t="shared" ca="1" si="15"/>
        <v>53.671999999999997</v>
      </c>
      <c r="AJ29" s="282" t="str">
        <f t="shared" ca="1" si="16"/>
        <v/>
      </c>
      <c r="AK29" s="282" t="str">
        <f t="shared" ca="1" si="17"/>
        <v/>
      </c>
    </row>
    <row r="30" spans="1:38" x14ac:dyDescent="0.3">
      <c r="A30" s="75" t="s">
        <v>47</v>
      </c>
      <c r="B30" s="75">
        <v>3</v>
      </c>
      <c r="C30" s="70" t="s">
        <v>46</v>
      </c>
      <c r="D30" s="75">
        <v>160</v>
      </c>
      <c r="E30" s="75" t="s">
        <v>21</v>
      </c>
      <c r="F30" s="73" t="s">
        <v>326</v>
      </c>
      <c r="G30" s="74">
        <f t="shared" ca="1" si="1"/>
        <v>18.184000000000001</v>
      </c>
      <c r="H30" s="74">
        <f t="shared" ca="1" si="2"/>
        <v>18.690999999999999</v>
      </c>
      <c r="I30" s="74">
        <f t="shared" ca="1" si="3"/>
        <v>19.215</v>
      </c>
      <c r="J30" s="74">
        <f t="shared" ca="1" si="4"/>
        <v>19.762</v>
      </c>
      <c r="K30" s="74">
        <f t="shared" ca="1" si="5"/>
        <v>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42"/>
        <v>01556C</v>
      </c>
      <c r="Q30" s="191" t="s">
        <v>600</v>
      </c>
      <c r="R30" s="188" t="str">
        <f t="shared" si="43"/>
        <v xml:space="preserve">Cashier - Ticket Sales </v>
      </c>
      <c r="S30" s="189" t="str">
        <f t="shared" si="44"/>
        <v>03</v>
      </c>
      <c r="T30" s="186" cm="1">
        <f t="array" aca="1" ref="T30" ca="1">ROUND(IF($Q30="Y",VLOOKUP($P30, INDIRECT($Q$2),T$6,0)*INDIRECT($P$1),VLOOKUP($P30, INDIRECT($Q$2),T$6,0)),IF($E30="E",0,3))</f>
        <v>18.184000000000001</v>
      </c>
      <c r="U30" s="186" cm="1">
        <f t="array" aca="1" ref="U30" ca="1">ROUND(IF($Q30="Y",VLOOKUP($P30, INDIRECT($Q$2),U$6,0)*INDIRECT($P$1),VLOOKUP($P30, INDIRECT($Q$2),U$6,0)),IF($E30="E",0,3))</f>
        <v>18.690999999999999</v>
      </c>
      <c r="V30" s="186" cm="1">
        <f t="array" aca="1" ref="V30" ca="1">ROUND(IF($Q30="Y",VLOOKUP($P30, INDIRECT($Q$2),V$6,0)*INDIRECT($P$1),VLOOKUP($P30, INDIRECT($Q$2),V$6,0)),IF($E30="E",0,3))</f>
        <v>19.215</v>
      </c>
      <c r="W30" s="186" cm="1">
        <f t="array" aca="1" ref="W30" ca="1">ROUND(IF($Q30="Y",VLOOKUP($P30, INDIRECT($Q$2),W$6,0)*INDIRECT($P$1),VLOOKUP($P30, INDIRECT($Q$2),W$6,0)),IF($E30="E",0,3))</f>
        <v>19.762</v>
      </c>
      <c r="X30" s="186" cm="1">
        <f t="array" aca="1" ref="X30" ca="1">ROUND(IF($Q30="Y",VLOOKUP($P30, INDIRECT($Q$2),X$6,0)*INDIRECT($P$1),VLOOKUP($P30, INDIRECT($Q$2),X$6,0)),IF($E30="E",0,3))</f>
        <v>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8"/>
        <v>01556C</v>
      </c>
      <c r="AC30" s="130" t="str">
        <f t="shared" si="45"/>
        <v xml:space="preserve">Cashier - Ticket Sales </v>
      </c>
      <c r="AD30" s="284" t="str">
        <f t="shared" si="46"/>
        <v>03</v>
      </c>
      <c r="AE30" s="282">
        <f t="shared" ca="1" si="11"/>
        <v>18.184000000000001</v>
      </c>
      <c r="AF30" s="282">
        <f t="shared" ca="1" si="12"/>
        <v>18.690999999999999</v>
      </c>
      <c r="AG30" s="282">
        <f t="shared" ca="1" si="13"/>
        <v>19.215</v>
      </c>
      <c r="AH30" s="282">
        <f t="shared" ca="1" si="14"/>
        <v>19.762</v>
      </c>
      <c r="AI30" s="282" t="str">
        <f t="shared" ca="1" si="15"/>
        <v/>
      </c>
      <c r="AJ30" s="282" t="str">
        <f t="shared" ca="1" si="16"/>
        <v/>
      </c>
      <c r="AK30" s="282" t="str">
        <f t="shared" ca="1" si="17"/>
        <v/>
      </c>
    </row>
    <row r="31" spans="1:38" x14ac:dyDescent="0.3">
      <c r="A31" s="75" t="s">
        <v>142</v>
      </c>
      <c r="B31" s="75">
        <v>12</v>
      </c>
      <c r="C31" s="70" t="s">
        <v>32</v>
      </c>
      <c r="D31" s="75">
        <v>570</v>
      </c>
      <c r="E31" s="75" t="s">
        <v>17</v>
      </c>
      <c r="F31" s="73" t="s">
        <v>903</v>
      </c>
      <c r="G31" s="74">
        <f t="shared" ca="1" si="1"/>
        <v>113791</v>
      </c>
      <c r="H31" s="74">
        <f t="shared" ca="1" si="2"/>
        <v>118342</v>
      </c>
      <c r="I31" s="74">
        <f t="shared" ca="1" si="3"/>
        <v>123075</v>
      </c>
      <c r="J31" s="74">
        <f t="shared" ca="1" si="4"/>
        <v>127998</v>
      </c>
      <c r="K31" s="74">
        <f t="shared" ca="1" si="5"/>
        <v>133117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42"/>
        <v>10160C</v>
      </c>
      <c r="Q31" s="191" t="s">
        <v>600</v>
      </c>
      <c r="R31" s="188" t="str">
        <f t="shared" si="43"/>
        <v>City Planning Manager</v>
      </c>
      <c r="S31" s="189" t="str">
        <f t="shared" si="44"/>
        <v>105</v>
      </c>
      <c r="T31" s="186" cm="1">
        <f t="array" aca="1" ref="T31" ca="1">ROUND(IF($Q31="Y",VLOOKUP($P31, INDIRECT($Q$2),T$6,0)*INDIRECT($P$1),VLOOKUP($P31, INDIRECT($Q$2),T$6,0)),IF($E31="E",0,3))</f>
        <v>113791</v>
      </c>
      <c r="U31" s="186" cm="1">
        <f t="array" aca="1" ref="U31" ca="1">ROUND(IF($Q31="Y",VLOOKUP($P31, INDIRECT($Q$2),U$6,0)*INDIRECT($P$1),VLOOKUP($P31, INDIRECT($Q$2),U$6,0)),IF($E31="E",0,3))</f>
        <v>118342</v>
      </c>
      <c r="V31" s="186" cm="1">
        <f t="array" aca="1" ref="V31" ca="1">ROUND(IF($Q31="Y",VLOOKUP($P31, INDIRECT($Q$2),V$6,0)*INDIRECT($P$1),VLOOKUP($P31, INDIRECT($Q$2),V$6,0)),IF($E31="E",0,3))</f>
        <v>123075</v>
      </c>
      <c r="W31" s="186" cm="1">
        <f t="array" aca="1" ref="W31" ca="1">ROUND(IF($Q31="Y",VLOOKUP($P31, INDIRECT($Q$2),W$6,0)*INDIRECT($P$1),VLOOKUP($P31, INDIRECT($Q$2),W$6,0)),IF($E31="E",0,3))</f>
        <v>127998</v>
      </c>
      <c r="X31" s="186" cm="1">
        <f t="array" aca="1" ref="X31" ca="1">ROUND(IF($Q31="Y",VLOOKUP($P31, INDIRECT($Q$2),X$6,0)*INDIRECT($P$1),VLOOKUP($P31, INDIRECT($Q$2),X$6,0)),IF($E31="E",0,3))</f>
        <v>133117</v>
      </c>
      <c r="Y31" s="186" cm="1">
        <f t="array" aca="1" ref="Y31" ca="1">ROUND(IF($Q31="Y",VLOOKUP($P31, INDIRECT($Q$2),Y$6,0)*INDIRECT($P$1),VLOOKUP($P31, INDIRECT($Q$2),Y$6,0)),IF($E31="E",0,3))</f>
        <v>0</v>
      </c>
      <c r="Z31" s="186" cm="1">
        <f t="array" aca="1" ref="Z31" ca="1">ROUND(IF($Q31="Y",VLOOKUP($P31, INDIRECT($Q$2),Z$6,0)*INDIRECT($P$1),VLOOKUP($P31, INDIRECT($Q$2),Z$6,0)),IF($E31="E",0,3))</f>
        <v>0</v>
      </c>
      <c r="AA31" s="186"/>
      <c r="AB31" s="282" t="str">
        <f t="shared" si="8"/>
        <v>10160C</v>
      </c>
      <c r="AC31" s="130" t="str">
        <f t="shared" si="45"/>
        <v>City Planning Manager</v>
      </c>
      <c r="AD31" s="284" t="str">
        <f t="shared" si="46"/>
        <v>105</v>
      </c>
      <c r="AE31" s="282">
        <f t="shared" ca="1" si="11"/>
        <v>54.707999999999998</v>
      </c>
      <c r="AF31" s="282">
        <f t="shared" ca="1" si="12"/>
        <v>56.896000000000001</v>
      </c>
      <c r="AG31" s="282">
        <f t="shared" ca="1" si="13"/>
        <v>59.170999999999999</v>
      </c>
      <c r="AH31" s="282">
        <f t="shared" ca="1" si="14"/>
        <v>61.537999999999997</v>
      </c>
      <c r="AI31" s="282">
        <f t="shared" ca="1" si="15"/>
        <v>63.998999999999995</v>
      </c>
      <c r="AJ31" s="282" t="str">
        <f t="shared" ca="1" si="16"/>
        <v/>
      </c>
      <c r="AK31" s="282" t="str">
        <f t="shared" ca="1" si="17"/>
        <v/>
      </c>
    </row>
    <row r="32" spans="1:38" x14ac:dyDescent="0.3">
      <c r="A32" s="75" t="s">
        <v>49</v>
      </c>
      <c r="B32" s="75">
        <v>10</v>
      </c>
      <c r="C32" s="70" t="s">
        <v>42</v>
      </c>
      <c r="D32" s="75">
        <v>470</v>
      </c>
      <c r="E32" s="75" t="s">
        <v>17</v>
      </c>
      <c r="F32" s="73" t="s">
        <v>327</v>
      </c>
      <c r="G32" s="74">
        <f t="shared" ca="1" si="1"/>
        <v>83701</v>
      </c>
      <c r="H32" s="74">
        <f t="shared" ca="1" si="2"/>
        <v>88104</v>
      </c>
      <c r="I32" s="74">
        <f t="shared" ca="1" si="3"/>
        <v>92752</v>
      </c>
      <c r="J32" s="74">
        <f t="shared" ca="1" si="4"/>
        <v>102712</v>
      </c>
      <c r="K32" s="74">
        <f t="shared" ca="1" si="5"/>
        <v>105587</v>
      </c>
      <c r="L32" s="74">
        <f t="shared" ca="1" si="6"/>
        <v>108544</v>
      </c>
      <c r="M32" s="74">
        <f t="shared" ca="1" si="7"/>
        <v>111636</v>
      </c>
      <c r="N32" s="72"/>
      <c r="P32" s="187" t="str">
        <f t="shared" si="42"/>
        <v>08703C</v>
      </c>
      <c r="Q32" s="191" t="s">
        <v>600</v>
      </c>
      <c r="R32" s="188" t="str">
        <f t="shared" si="43"/>
        <v xml:space="preserve">City Records Manager </v>
      </c>
      <c r="S32" s="189" t="str">
        <f t="shared" si="44"/>
        <v>85</v>
      </c>
      <c r="T32" s="186" cm="1">
        <f t="array" aca="1" ref="T32" ca="1">ROUND(IF($Q32="Y",VLOOKUP($P32, INDIRECT($Q$2),T$6,0)*INDIRECT($P$1),VLOOKUP($P32, INDIRECT($Q$2),T$6,0)),IF($E32="E",0,3))</f>
        <v>83701</v>
      </c>
      <c r="U32" s="186" cm="1">
        <f t="array" aca="1" ref="U32" ca="1">ROUND(IF($Q32="Y",VLOOKUP($P32, INDIRECT($Q$2),U$6,0)*INDIRECT($P$1),VLOOKUP($P32, INDIRECT($Q$2),U$6,0)),IF($E32="E",0,3))</f>
        <v>88104</v>
      </c>
      <c r="V32" s="186" cm="1">
        <f t="array" aca="1" ref="V32" ca="1">ROUND(IF($Q32="Y",VLOOKUP($P32, INDIRECT($Q$2),V$6,0)*INDIRECT($P$1),VLOOKUP($P32, INDIRECT($Q$2),V$6,0)),IF($E32="E",0,3))</f>
        <v>92752</v>
      </c>
      <c r="W32" s="186" cm="1">
        <f t="array" aca="1" ref="W32" ca="1">ROUND(IF($Q32="Y",VLOOKUP($P32, INDIRECT($Q$2),W$6,0)*INDIRECT($P$1),VLOOKUP($P32, INDIRECT($Q$2),W$6,0)),IF($E32="E",0,3))</f>
        <v>102712</v>
      </c>
      <c r="X32" s="186" cm="1">
        <f t="array" aca="1" ref="X32" ca="1">ROUND(IF($Q32="Y",VLOOKUP($P32, INDIRECT($Q$2),X$6,0)*INDIRECT($P$1),VLOOKUP($P32, INDIRECT($Q$2),X$6,0)),IF($E32="E",0,3))</f>
        <v>105587</v>
      </c>
      <c r="Y32" s="186" cm="1">
        <f t="array" aca="1" ref="Y32" ca="1">ROUND(IF($Q32="Y",VLOOKUP($P32, INDIRECT($Q$2),Y$6,0)*INDIRECT($P$1),VLOOKUP($P32, INDIRECT($Q$2),Y$6,0)),IF($E32="E",0,3))</f>
        <v>108544</v>
      </c>
      <c r="Z32" s="186" cm="1">
        <f t="array" aca="1" ref="Z32" ca="1">ROUND(IF($Q32="Y",VLOOKUP($P32, INDIRECT($Q$2),Z$6,0)*INDIRECT($P$1),VLOOKUP($P32, INDIRECT($Q$2),Z$6,0)),IF($E32="E",0,3))</f>
        <v>111636</v>
      </c>
      <c r="AA32" s="186"/>
      <c r="AB32" s="282" t="str">
        <f t="shared" si="8"/>
        <v>08703C</v>
      </c>
      <c r="AC32" s="130" t="str">
        <f t="shared" si="45"/>
        <v xml:space="preserve">City Records Manager </v>
      </c>
      <c r="AD32" s="284" t="str">
        <f t="shared" si="46"/>
        <v>85</v>
      </c>
      <c r="AE32" s="282">
        <f t="shared" ca="1" si="11"/>
        <v>40.241</v>
      </c>
      <c r="AF32" s="282">
        <f t="shared" ca="1" si="12"/>
        <v>42.357999999999997</v>
      </c>
      <c r="AG32" s="282">
        <f t="shared" ca="1" si="13"/>
        <v>44.592999999999996</v>
      </c>
      <c r="AH32" s="282">
        <f t="shared" ca="1" si="14"/>
        <v>49.381</v>
      </c>
      <c r="AI32" s="282">
        <f t="shared" ca="1" si="15"/>
        <v>50.762999999999998</v>
      </c>
      <c r="AJ32" s="282">
        <f t="shared" ca="1" si="16"/>
        <v>52.184999999999995</v>
      </c>
      <c r="AK32" s="282">
        <f t="shared" ca="1" si="17"/>
        <v>53.671999999999997</v>
      </c>
    </row>
    <row r="33" spans="1:37" x14ac:dyDescent="0.3">
      <c r="A33" s="75" t="s">
        <v>633</v>
      </c>
      <c r="B33" s="75">
        <v>9</v>
      </c>
      <c r="C33" s="70" t="s">
        <v>56</v>
      </c>
      <c r="D33" s="75">
        <v>410</v>
      </c>
      <c r="E33" s="75" t="s">
        <v>17</v>
      </c>
      <c r="F33" s="73" t="s">
        <v>634</v>
      </c>
      <c r="G33" s="74">
        <f t="shared" ca="1" si="1"/>
        <v>76545</v>
      </c>
      <c r="H33" s="74">
        <f t="shared" ca="1" si="2"/>
        <v>80580</v>
      </c>
      <c r="I33" s="74">
        <f t="shared" ca="1" si="3"/>
        <v>85398</v>
      </c>
      <c r="J33" s="74">
        <f t="shared" ca="1" si="4"/>
        <v>90219</v>
      </c>
      <c r="K33" s="74">
        <f t="shared" ca="1" si="5"/>
        <v>92745</v>
      </c>
      <c r="L33" s="74">
        <f t="shared" ca="1" si="6"/>
        <v>95344</v>
      </c>
      <c r="M33" s="74">
        <f t="shared" ca="1" si="7"/>
        <v>98061</v>
      </c>
      <c r="N33" s="72"/>
      <c r="P33" s="187" t="str">
        <f t="shared" si="42"/>
        <v>59403C</v>
      </c>
      <c r="Q33" s="186" t="s">
        <v>600</v>
      </c>
      <c r="R33" s="188" t="str">
        <f t="shared" si="43"/>
        <v>Civil Paralegal Program Supervisor</v>
      </c>
      <c r="S33" s="189" t="str">
        <f t="shared" si="44"/>
        <v>25</v>
      </c>
      <c r="T33" s="186" cm="1">
        <f t="array" aca="1" ref="T33" ca="1">ROUND(IF($Q33="Y",VLOOKUP($P33, INDIRECT($Q$2),T$6,0)*INDIRECT($P$1),VLOOKUP($P33, INDIRECT($Q$2),T$6,0)),IF($E33="E",0,3))</f>
        <v>76545</v>
      </c>
      <c r="U33" s="186" cm="1">
        <f t="array" aca="1" ref="U33" ca="1">ROUND(IF($Q33="Y",VLOOKUP($P33, INDIRECT($Q$2),U$6,0)*INDIRECT($P$1),VLOOKUP($P33, INDIRECT($Q$2),U$6,0)),IF($E33="E",0,3))</f>
        <v>80580</v>
      </c>
      <c r="V33" s="186" cm="1">
        <f t="array" aca="1" ref="V33" ca="1">ROUND(IF($Q33="Y",VLOOKUP($P33, INDIRECT($Q$2),V$6,0)*INDIRECT($P$1),VLOOKUP($P33, INDIRECT($Q$2),V$6,0)),IF($E33="E",0,3))</f>
        <v>85398</v>
      </c>
      <c r="W33" s="186" cm="1">
        <f t="array" aca="1" ref="W33" ca="1">ROUND(IF($Q33="Y",VLOOKUP($P33, INDIRECT($Q$2),W$6,0)*INDIRECT($P$1),VLOOKUP($P33, INDIRECT($Q$2),W$6,0)),IF($E33="E",0,3))</f>
        <v>90219</v>
      </c>
      <c r="X33" s="186" cm="1">
        <f t="array" aca="1" ref="X33" ca="1">ROUND(IF($Q33="Y",VLOOKUP($P33, INDIRECT($Q$2),X$6,0)*INDIRECT($P$1),VLOOKUP($P33, INDIRECT($Q$2),X$6,0)),IF($E33="E",0,3))</f>
        <v>92745</v>
      </c>
      <c r="Y33" s="186" cm="1">
        <f t="array" aca="1" ref="Y33" ca="1">ROUND(IF($Q33="Y",VLOOKUP($P33, INDIRECT($Q$2),Y$6,0)*INDIRECT($P$1),VLOOKUP($P33, INDIRECT($Q$2),Y$6,0)),IF($E33="E",0,3))</f>
        <v>95344</v>
      </c>
      <c r="Z33" s="186" cm="1">
        <f t="array" aca="1" ref="Z33" ca="1">ROUND(IF($Q33="Y",VLOOKUP($P33, INDIRECT($Q$2),Z$6,0)*INDIRECT($P$1),VLOOKUP($P33, INDIRECT($Q$2),Z$6,0)),IF($E33="E",0,3))</f>
        <v>98061</v>
      </c>
      <c r="AA33" s="186"/>
      <c r="AB33" s="282" t="str">
        <f t="shared" si="8"/>
        <v>59403C</v>
      </c>
      <c r="AC33" s="130" t="str">
        <f t="shared" si="45"/>
        <v>Civil Paralegal Program Supervisor</v>
      </c>
      <c r="AD33" s="284" t="str">
        <f t="shared" si="46"/>
        <v>25</v>
      </c>
      <c r="AE33" s="282">
        <f t="shared" ca="1" si="11"/>
        <v>36.800999999999995</v>
      </c>
      <c r="AF33" s="282">
        <f t="shared" ca="1" si="12"/>
        <v>38.741</v>
      </c>
      <c r="AG33" s="282">
        <f t="shared" ca="1" si="13"/>
        <v>41.056999999999995</v>
      </c>
      <c r="AH33" s="282">
        <f t="shared" ca="1" si="14"/>
        <v>43.375</v>
      </c>
      <c r="AI33" s="282">
        <f t="shared" ca="1" si="15"/>
        <v>44.588999999999999</v>
      </c>
      <c r="AJ33" s="282">
        <f t="shared" ca="1" si="16"/>
        <v>45.838999999999999</v>
      </c>
      <c r="AK33" s="282">
        <f t="shared" ca="1" si="17"/>
        <v>47.144999999999996</v>
      </c>
    </row>
    <row r="34" spans="1:37" x14ac:dyDescent="0.3">
      <c r="A34" s="75" t="s">
        <v>705</v>
      </c>
      <c r="B34" s="75">
        <v>9</v>
      </c>
      <c r="C34" s="70" t="s">
        <v>706</v>
      </c>
      <c r="D34" s="75">
        <v>430</v>
      </c>
      <c r="E34" s="75" t="s">
        <v>17</v>
      </c>
      <c r="F34" s="73" t="s">
        <v>784</v>
      </c>
      <c r="G34" s="74">
        <f t="shared" ca="1" si="1"/>
        <v>89830</v>
      </c>
      <c r="H34" s="74">
        <f t="shared" ca="1" si="2"/>
        <v>93423</v>
      </c>
      <c r="I34" s="74">
        <f t="shared" ca="1" si="3"/>
        <v>97163</v>
      </c>
      <c r="J34" s="74">
        <f t="shared" ca="1" si="4"/>
        <v>101048</v>
      </c>
      <c r="K34" s="74">
        <f t="shared" ca="1" si="5"/>
        <v>105088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42"/>
        <v>53001C</v>
      </c>
      <c r="Q34" s="191" t="s">
        <v>600</v>
      </c>
      <c r="R34" s="188" t="str">
        <f t="shared" si="43"/>
        <v>Commty Spec Coord Supv-Hlth-C</v>
      </c>
      <c r="S34" s="189" t="str">
        <f t="shared" si="44"/>
        <v>098</v>
      </c>
      <c r="T34" s="186" cm="1">
        <f t="array" aca="1" ref="T34" ca="1">ROUND(IF($Q34="Y",VLOOKUP($P34, INDIRECT($Q$2),T$6,0)*INDIRECT($P$1),VLOOKUP($P34, INDIRECT($Q$2),T$6,0)),IF($E34="E",0,3))</f>
        <v>89830</v>
      </c>
      <c r="U34" s="186" cm="1">
        <f t="array" aca="1" ref="U34" ca="1">ROUND(IF($Q34="Y",VLOOKUP($P34, INDIRECT($Q$2),U$6,0)*INDIRECT($P$1),VLOOKUP($P34, INDIRECT($Q$2),U$6,0)),IF($E34="E",0,3))</f>
        <v>93423</v>
      </c>
      <c r="V34" s="186" cm="1">
        <f t="array" aca="1" ref="V34" ca="1">ROUND(IF($Q34="Y",VLOOKUP($P34, INDIRECT($Q$2),V$6,0)*INDIRECT($P$1),VLOOKUP($P34, INDIRECT($Q$2),V$6,0)),IF($E34="E",0,3))</f>
        <v>97163</v>
      </c>
      <c r="W34" s="186" cm="1">
        <f t="array" aca="1" ref="W34" ca="1">ROUND(IF($Q34="Y",VLOOKUP($P34, INDIRECT($Q$2),W$6,0)*INDIRECT($P$1),VLOOKUP($P34, INDIRECT($Q$2),W$6,0)),IF($E34="E",0,3))</f>
        <v>101048</v>
      </c>
      <c r="X34" s="186" cm="1">
        <f t="array" aca="1" ref="X34" ca="1">ROUND(IF($Q34="Y",VLOOKUP($P34, INDIRECT($Q$2),X$6,0)*INDIRECT($P$1),VLOOKUP($P34, INDIRECT($Q$2),X$6,0)),IF($E34="E",0,3))</f>
        <v>105088</v>
      </c>
      <c r="Y34" s="186" cm="1">
        <f t="array" aca="1" ref="Y34" ca="1">ROUND(IF($Q34="Y",VLOOKUP($P34, INDIRECT($Q$2),Y$6,0)*INDIRECT($P$1),VLOOKUP($P34, INDIRECT($Q$2),Y$6,0)),IF($E34="E",0,3))</f>
        <v>0</v>
      </c>
      <c r="Z34" s="186" cm="1">
        <f t="array" aca="1" ref="Z34" ca="1">ROUND(IF($Q34="Y",VLOOKUP($P34, INDIRECT($Q$2),Z$6,0)*INDIRECT($P$1),VLOOKUP($P34, INDIRECT($Q$2),Z$6,0)),IF($E34="E",0,3))</f>
        <v>0</v>
      </c>
      <c r="AA34" s="186"/>
      <c r="AB34" s="282" t="str">
        <f t="shared" si="8"/>
        <v>53001C</v>
      </c>
      <c r="AC34" s="130" t="str">
        <f t="shared" si="45"/>
        <v>Commty Spec Coord Supv-Hlth-C</v>
      </c>
      <c r="AD34" s="284" t="str">
        <f t="shared" si="46"/>
        <v>098</v>
      </c>
      <c r="AE34" s="282">
        <f t="shared" ca="1" si="11"/>
        <v>43.187999999999995</v>
      </c>
      <c r="AF34" s="282">
        <f t="shared" ca="1" si="12"/>
        <v>44.914999999999999</v>
      </c>
      <c r="AG34" s="282">
        <f t="shared" ca="1" si="13"/>
        <v>46.713000000000001</v>
      </c>
      <c r="AH34" s="282">
        <f t="shared" ca="1" si="14"/>
        <v>48.580999999999996</v>
      </c>
      <c r="AI34" s="282">
        <f t="shared" ca="1" si="15"/>
        <v>50.524000000000001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981</v>
      </c>
      <c r="B35" s="75">
        <v>10</v>
      </c>
      <c r="C35" s="70" t="s">
        <v>571</v>
      </c>
      <c r="D35" s="75">
        <v>458</v>
      </c>
      <c r="E35" s="75" t="s">
        <v>17</v>
      </c>
      <c r="F35" s="73" t="s">
        <v>982</v>
      </c>
      <c r="G35" s="74">
        <f t="shared" ca="1" si="1"/>
        <v>92836</v>
      </c>
      <c r="H35" s="74">
        <f t="shared" ca="1" si="2"/>
        <v>96554</v>
      </c>
      <c r="I35" s="74">
        <f t="shared" ca="1" si="3"/>
        <v>100421</v>
      </c>
      <c r="J35" s="74">
        <f t="shared" ca="1" si="4"/>
        <v>104439</v>
      </c>
      <c r="K35" s="74">
        <f t="shared" ca="1" si="5"/>
        <v>108623</v>
      </c>
      <c r="L35" s="74">
        <f t="shared" ca="1" si="6"/>
        <v>0</v>
      </c>
      <c r="M35" s="74">
        <f t="shared" ca="1" si="7"/>
        <v>0</v>
      </c>
      <c r="N35" s="72"/>
      <c r="P35" s="187" t="str">
        <f t="shared" si="42"/>
        <v>59464C</v>
      </c>
      <c r="Q35" s="186" t="s">
        <v>600</v>
      </c>
      <c r="R35" s="188" t="str">
        <f t="shared" si="43"/>
        <v>Communications Interagency Coordinator</v>
      </c>
      <c r="S35" s="189" t="str">
        <f t="shared" si="44"/>
        <v>065</v>
      </c>
      <c r="T35" s="186" cm="1">
        <f t="array" aca="1" ref="T35" ca="1">ROUND(IF($Q35="Y",VLOOKUP($P35, INDIRECT($Q$2),T$6,0)*INDIRECT($P$1),VLOOKUP($P35, INDIRECT($Q$2),T$6,0)),IF($E35="E",0,3))</f>
        <v>92836</v>
      </c>
      <c r="U35" s="186" cm="1">
        <f t="array" aca="1" ref="U35" ca="1">ROUND(IF($Q35="Y",VLOOKUP($P35, INDIRECT($Q$2),U$6,0)*INDIRECT($P$1),VLOOKUP($P35, INDIRECT($Q$2),U$6,0)),IF($E35="E",0,3))</f>
        <v>96554</v>
      </c>
      <c r="V35" s="186" cm="1">
        <f t="array" aca="1" ref="V35" ca="1">ROUND(IF($Q35="Y",VLOOKUP($P35, INDIRECT($Q$2),V$6,0)*INDIRECT($P$1),VLOOKUP($P35, INDIRECT($Q$2),V$6,0)),IF($E35="E",0,3))</f>
        <v>100421</v>
      </c>
      <c r="W35" s="186" cm="1">
        <f t="array" aca="1" ref="W35" ca="1">ROUND(IF($Q35="Y",VLOOKUP($P35, INDIRECT($Q$2),W$6,0)*INDIRECT($P$1),VLOOKUP($P35, INDIRECT($Q$2),W$6,0)),IF($E35="E",0,3))</f>
        <v>104439</v>
      </c>
      <c r="X35" s="186" cm="1">
        <f t="array" aca="1" ref="X35" ca="1">ROUND(IF($Q35="Y",VLOOKUP($P35, INDIRECT($Q$2),X$6,0)*INDIRECT($P$1),VLOOKUP($P35, INDIRECT($Q$2),X$6,0)),IF($E35="E",0,3))</f>
        <v>108623</v>
      </c>
      <c r="Y35" s="186" cm="1">
        <f t="array" aca="1" ref="Y35" ca="1">ROUND(IF($Q35="Y",VLOOKUP($P35, INDIRECT($Q$2),Y$6,0)*INDIRECT($P$1),VLOOKUP($P35, INDIRECT($Q$2),Y$6,0)),IF($E35="E",0,3))</f>
        <v>0</v>
      </c>
      <c r="Z35" s="186" cm="1">
        <f t="array" aca="1" ref="Z35" ca="1">ROUND(IF($Q35="Y",VLOOKUP($P35, INDIRECT($Q$2),Z$6,0)*INDIRECT($P$1),VLOOKUP($P35, INDIRECT($Q$2),Z$6,0)),IF($E35="E",0,3))</f>
        <v>0</v>
      </c>
      <c r="AA35" s="186"/>
      <c r="AB35" s="282" t="str">
        <f t="shared" si="8"/>
        <v>59464C</v>
      </c>
      <c r="AC35" s="130" t="str">
        <f t="shared" si="45"/>
        <v>Communications Interagency Coordinator</v>
      </c>
      <c r="AD35" s="284" t="str">
        <f t="shared" si="46"/>
        <v>065</v>
      </c>
      <c r="AE35" s="282">
        <f t="shared" ca="1" si="11"/>
        <v>44.632999999999996</v>
      </c>
      <c r="AF35" s="282">
        <f t="shared" ca="1" si="12"/>
        <v>46.420999999999999</v>
      </c>
      <c r="AG35" s="282">
        <f t="shared" ca="1" si="13"/>
        <v>48.28</v>
      </c>
      <c r="AH35" s="282">
        <f t="shared" ca="1" si="14"/>
        <v>50.211999999999996</v>
      </c>
      <c r="AI35" s="282">
        <f t="shared" ca="1" si="15"/>
        <v>52.222999999999999</v>
      </c>
      <c r="AJ35" s="282" t="str">
        <f t="shared" ca="1" si="16"/>
        <v/>
      </c>
      <c r="AK35" s="282" t="str">
        <f t="shared" ca="1" si="17"/>
        <v/>
      </c>
    </row>
    <row r="36" spans="1:37" x14ac:dyDescent="0.3">
      <c r="A36" s="75" t="s">
        <v>1019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1020</v>
      </c>
      <c r="G36" s="74">
        <f t="shared" ca="1" si="1"/>
        <v>80463</v>
      </c>
      <c r="H36" s="74">
        <f t="shared" ca="1" si="2"/>
        <v>84697</v>
      </c>
      <c r="I36" s="74">
        <f t="shared" ca="1" si="3"/>
        <v>89831</v>
      </c>
      <c r="J36" s="74">
        <f t="shared" ca="1" si="4"/>
        <v>94969</v>
      </c>
      <c r="K36" s="74">
        <f t="shared" ca="1" si="5"/>
        <v>97625</v>
      </c>
      <c r="L36" s="74">
        <f t="shared" ca="1" si="6"/>
        <v>100360</v>
      </c>
      <c r="M36" s="74">
        <f t="shared" ca="1" si="7"/>
        <v>103222</v>
      </c>
      <c r="N36" s="72"/>
      <c r="P36" s="187" t="str">
        <f t="shared" si="42"/>
        <v>52992C</v>
      </c>
      <c r="Q36" s="186" t="s">
        <v>600</v>
      </c>
      <c r="R36" s="188" t="str">
        <f t="shared" si="43"/>
        <v>Communications Manager - Public Health</v>
      </c>
      <c r="S36" s="189" t="str">
        <f t="shared" si="44"/>
        <v>35</v>
      </c>
      <c r="T36" s="186" cm="1">
        <f t="array" aca="1" ref="T36" ca="1">ROUND(IF($Q36="Y",VLOOKUP($P36, INDIRECT($Q$2),T$6,0)*INDIRECT($P$1),VLOOKUP($P36, INDIRECT($Q$2),T$6,0)),IF($E36="E",0,3))</f>
        <v>80463</v>
      </c>
      <c r="U36" s="186" cm="1">
        <f t="array" aca="1" ref="U36" ca="1">ROUND(IF($Q36="Y",VLOOKUP($P36, INDIRECT($Q$2),U$6,0)*INDIRECT($P$1),VLOOKUP($P36, INDIRECT($Q$2),U$6,0)),IF($E36="E",0,3))</f>
        <v>84697</v>
      </c>
      <c r="V36" s="186" cm="1">
        <f t="array" aca="1" ref="V36" ca="1">ROUND(IF($Q36="Y",VLOOKUP($P36, INDIRECT($Q$2),V$6,0)*INDIRECT($P$1),VLOOKUP($P36, INDIRECT($Q$2),V$6,0)),IF($E36="E",0,3))</f>
        <v>89831</v>
      </c>
      <c r="W36" s="186" cm="1">
        <f t="array" aca="1" ref="W36" ca="1">ROUND(IF($Q36="Y",VLOOKUP($P36, INDIRECT($Q$2),W$6,0)*INDIRECT($P$1),VLOOKUP($P36, INDIRECT($Q$2),W$6,0)),IF($E36="E",0,3))</f>
        <v>94969</v>
      </c>
      <c r="X36" s="186" cm="1">
        <f t="array" aca="1" ref="X36" ca="1">ROUND(IF($Q36="Y",VLOOKUP($P36, INDIRECT($Q$2),X$6,0)*INDIRECT($P$1),VLOOKUP($P36, INDIRECT($Q$2),X$6,0)),IF($E36="E",0,3))</f>
        <v>97625</v>
      </c>
      <c r="Y36" s="186" cm="1">
        <f t="array" aca="1" ref="Y36" ca="1">ROUND(IF($Q36="Y",VLOOKUP($P36, INDIRECT($Q$2),Y$6,0)*INDIRECT($P$1),VLOOKUP($P36, INDIRECT($Q$2),Y$6,0)),IF($E36="E",0,3))</f>
        <v>100360</v>
      </c>
      <c r="Z36" s="186" cm="1">
        <f t="array" aca="1" ref="Z36" ca="1">ROUND(IF($Q36="Y",VLOOKUP($P36, INDIRECT($Q$2),Z$6,0)*INDIRECT($P$1),VLOOKUP($P36, INDIRECT($Q$2),Z$6,0)),IF($E36="E",0,3))</f>
        <v>103222</v>
      </c>
      <c r="AA36" s="186"/>
      <c r="AB36" s="282" t="str">
        <f t="shared" si="8"/>
        <v>52992C</v>
      </c>
      <c r="AC36" s="130" t="str">
        <f t="shared" si="45"/>
        <v>Communications Manager - Public Health</v>
      </c>
      <c r="AD36" s="284" t="str">
        <f t="shared" si="46"/>
        <v>35</v>
      </c>
      <c r="AE36" s="282">
        <f t="shared" ca="1" si="11"/>
        <v>38.684999999999995</v>
      </c>
      <c r="AF36" s="282">
        <f t="shared" ca="1" si="12"/>
        <v>40.72</v>
      </c>
      <c r="AG36" s="282">
        <f t="shared" ca="1" si="13"/>
        <v>43.187999999999995</v>
      </c>
      <c r="AH36" s="282">
        <f t="shared" ca="1" si="14"/>
        <v>45.658999999999999</v>
      </c>
      <c r="AI36" s="282">
        <f t="shared" ca="1" si="15"/>
        <v>46.936</v>
      </c>
      <c r="AJ36" s="282">
        <f t="shared" ca="1" si="16"/>
        <v>48.25</v>
      </c>
      <c r="AK36" s="282">
        <f t="shared" ca="1" si="17"/>
        <v>49.625999999999998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101439</v>
      </c>
      <c r="H37" s="74">
        <f t="shared" ca="1" si="2"/>
        <v>105494</v>
      </c>
      <c r="I37" s="74">
        <f t="shared" ca="1" si="3"/>
        <v>109716</v>
      </c>
      <c r="J37" s="74">
        <f t="shared" ca="1" si="4"/>
        <v>114104</v>
      </c>
      <c r="K37" s="74">
        <f t="shared" ca="1" si="5"/>
        <v>118668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42"/>
        <v>53028C</v>
      </c>
      <c r="Q37" s="186" t="s">
        <v>600</v>
      </c>
      <c r="R37" s="188" t="str">
        <f t="shared" si="43"/>
        <v>Community Safety Manager</v>
      </c>
      <c r="S37" s="189" t="str">
        <f t="shared" si="44"/>
        <v>104</v>
      </c>
      <c r="T37" s="186" cm="1">
        <f t="array" aca="1" ref="T37" ca="1">ROUND(IF($Q37="Y",VLOOKUP($P37, INDIRECT($Q$2),T$6,0)*INDIRECT($P$1),VLOOKUP($P37, INDIRECT($Q$2),T$6,0)),IF($E37="E",0,3))</f>
        <v>101439</v>
      </c>
      <c r="U37" s="186" cm="1">
        <f t="array" aca="1" ref="U37" ca="1">ROUND(IF($Q37="Y",VLOOKUP($P37, INDIRECT($Q$2),U$6,0)*INDIRECT($P$1),VLOOKUP($P37, INDIRECT($Q$2),U$6,0)),IF($E37="E",0,3))</f>
        <v>105494</v>
      </c>
      <c r="V37" s="186" cm="1">
        <f t="array" aca="1" ref="V37" ca="1">ROUND(IF($Q37="Y",VLOOKUP($P37, INDIRECT($Q$2),V$6,0)*INDIRECT($P$1),VLOOKUP($P37, INDIRECT($Q$2),V$6,0)),IF($E37="E",0,3))</f>
        <v>109716</v>
      </c>
      <c r="W37" s="186" cm="1">
        <f t="array" aca="1" ref="W37" ca="1">ROUND(IF($Q37="Y",VLOOKUP($P37, INDIRECT($Q$2),W$6,0)*INDIRECT($P$1),VLOOKUP($P37, INDIRECT($Q$2),W$6,0)),IF($E37="E",0,3))</f>
        <v>114104</v>
      </c>
      <c r="X37" s="186" cm="1">
        <f t="array" aca="1" ref="X37" ca="1">ROUND(IF($Q37="Y",VLOOKUP($P37, INDIRECT($Q$2),X$6,0)*INDIRECT($P$1),VLOOKUP($P37, INDIRECT($Q$2),X$6,0)),IF($E37="E",0,3))</f>
        <v>118668</v>
      </c>
      <c r="Y37" s="186" cm="1">
        <f t="array" aca="1" ref="Y37" ca="1">ROUND(IF($Q37="Y",VLOOKUP($P37, INDIRECT($Q$2),Y$6,0)*INDIRECT($P$1),VLOOKUP($P37, INDIRECT($Q$2),Y$6,0)),IF($E37="E",0,3))</f>
        <v>0</v>
      </c>
      <c r="Z37" s="186" cm="1">
        <f t="array" aca="1" ref="Z37" ca="1">ROUND(IF($Q37="Y",VLOOKUP($P37, INDIRECT($Q$2),Z$6,0)*INDIRECT($P$1),VLOOKUP($P37, INDIRECT($Q$2),Z$6,0)),IF($E37="E",0,3))</f>
        <v>0</v>
      </c>
      <c r="AA37" s="186"/>
      <c r="AB37" s="282" t="str">
        <f t="shared" si="8"/>
        <v>53028C</v>
      </c>
      <c r="AC37" s="130" t="str">
        <f t="shared" si="45"/>
        <v>Community Safety Manager</v>
      </c>
      <c r="AD37" s="284" t="str">
        <f t="shared" si="46"/>
        <v>104</v>
      </c>
      <c r="AE37" s="282">
        <f t="shared" ca="1" si="11"/>
        <v>48.768999999999998</v>
      </c>
      <c r="AF37" s="282">
        <f t="shared" ca="1" si="12"/>
        <v>50.719000000000001</v>
      </c>
      <c r="AG37" s="282">
        <f t="shared" ca="1" si="13"/>
        <v>52.748999999999995</v>
      </c>
      <c r="AH37" s="282">
        <f t="shared" ca="1" si="14"/>
        <v>54.857999999999997</v>
      </c>
      <c r="AI37" s="282">
        <f t="shared" ca="1" si="15"/>
        <v>57.052</v>
      </c>
      <c r="AJ37" s="282" t="str">
        <f t="shared" ca="1" si="16"/>
        <v/>
      </c>
      <c r="AK37" s="282" t="str">
        <f t="shared" ca="1" si="1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86500</v>
      </c>
      <c r="H38" s="74">
        <f t="shared" ca="1" si="2"/>
        <v>90824</v>
      </c>
      <c r="I38" s="74">
        <f t="shared" ca="1" si="3"/>
        <v>95367</v>
      </c>
      <c r="J38" s="74">
        <f t="shared" ca="1" si="4"/>
        <v>102418</v>
      </c>
      <c r="K38" s="74">
        <f t="shared" ca="1" si="5"/>
        <v>105287</v>
      </c>
      <c r="L38" s="74">
        <f t="shared" ca="1" si="6"/>
        <v>108286</v>
      </c>
      <c r="M38" s="74">
        <f t="shared" ca="1" si="7"/>
        <v>0</v>
      </c>
      <c r="N38" s="72"/>
      <c r="P38" s="187" t="str">
        <f t="shared" si="42"/>
        <v>52810C</v>
      </c>
      <c r="Q38" s="191" t="s">
        <v>600</v>
      </c>
      <c r="R38" s="188" t="str">
        <f t="shared" si="43"/>
        <v xml:space="preserve">Construction Management Coordinator </v>
      </c>
      <c r="S38" s="189" t="str">
        <f t="shared" si="44"/>
        <v>33</v>
      </c>
      <c r="T38" s="186" cm="1">
        <f t="array" aca="1" ref="T38" ca="1">ROUND(IF($Q38="Y",VLOOKUP($P38, INDIRECT($Q$2),T$6,0)*INDIRECT($P$1),VLOOKUP($P38, INDIRECT($Q$2),T$6,0)),IF($E38="E",0,3))</f>
        <v>86500</v>
      </c>
      <c r="U38" s="186" cm="1">
        <f t="array" aca="1" ref="U38" ca="1">ROUND(IF($Q38="Y",VLOOKUP($P38, INDIRECT($Q$2),U$6,0)*INDIRECT($P$1),VLOOKUP($P38, INDIRECT($Q$2),U$6,0)),IF($E38="E",0,3))</f>
        <v>90824</v>
      </c>
      <c r="V38" s="186" cm="1">
        <f t="array" aca="1" ref="V38" ca="1">ROUND(IF($Q38="Y",VLOOKUP($P38, INDIRECT($Q$2),V$6,0)*INDIRECT($P$1),VLOOKUP($P38, INDIRECT($Q$2),V$6,0)),IF($E38="E",0,3))</f>
        <v>95367</v>
      </c>
      <c r="W38" s="186" cm="1">
        <f t="array" aca="1" ref="W38" ca="1">ROUND(IF($Q38="Y",VLOOKUP($P38, INDIRECT($Q$2),W$6,0)*INDIRECT($P$1),VLOOKUP($P38, INDIRECT($Q$2),W$6,0)),IF($E38="E",0,3))</f>
        <v>102418</v>
      </c>
      <c r="X38" s="186" cm="1">
        <f t="array" aca="1" ref="X38" ca="1">ROUND(IF($Q38="Y",VLOOKUP($P38, INDIRECT($Q$2),X$6,0)*INDIRECT($P$1),VLOOKUP($P38, INDIRECT($Q$2),X$6,0)),IF($E38="E",0,3))</f>
        <v>105287</v>
      </c>
      <c r="Y38" s="186" cm="1">
        <f t="array" aca="1" ref="Y38" ca="1">ROUND(IF($Q38="Y",VLOOKUP($P38, INDIRECT($Q$2),Y$6,0)*INDIRECT($P$1),VLOOKUP($P38, INDIRECT($Q$2),Y$6,0)),IF($E38="E",0,3))</f>
        <v>108286</v>
      </c>
      <c r="Z38" s="186" cm="1">
        <f t="array" aca="1" ref="Z38" ca="1">ROUND(IF($Q38="Y",VLOOKUP($P38, INDIRECT($Q$2),Z$6,0)*INDIRECT($P$1),VLOOKUP($P38, INDIRECT($Q$2),Z$6,0)),IF($E38="E",0,3))</f>
        <v>0</v>
      </c>
      <c r="AA38" s="186"/>
      <c r="AB38" s="282" t="str">
        <f t="shared" si="8"/>
        <v>52810C</v>
      </c>
      <c r="AC38" s="130" t="str">
        <f t="shared" si="45"/>
        <v xml:space="preserve">Construction Management Coordinator </v>
      </c>
      <c r="AD38" s="284" t="str">
        <f t="shared" si="46"/>
        <v>33</v>
      </c>
      <c r="AE38" s="282">
        <f t="shared" ca="1" si="11"/>
        <v>41.586999999999996</v>
      </c>
      <c r="AF38" s="282">
        <f t="shared" ca="1" si="12"/>
        <v>43.665999999999997</v>
      </c>
      <c r="AG38" s="282">
        <f t="shared" ca="1" si="13"/>
        <v>45.849999999999994</v>
      </c>
      <c r="AH38" s="282">
        <f t="shared" ca="1" si="14"/>
        <v>49.239999999999995</v>
      </c>
      <c r="AI38" s="282">
        <f t="shared" ca="1" si="15"/>
        <v>50.619</v>
      </c>
      <c r="AJ38" s="282">
        <f t="shared" ca="1" si="16"/>
        <v>52.061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ca="1" si="1"/>
        <v>86500</v>
      </c>
      <c r="H39" s="74">
        <f t="shared" ca="1" si="2"/>
        <v>90824</v>
      </c>
      <c r="I39" s="74">
        <f t="shared" ca="1" si="3"/>
        <v>95367</v>
      </c>
      <c r="J39" s="74">
        <f t="shared" ca="1" si="4"/>
        <v>102418</v>
      </c>
      <c r="K39" s="74">
        <f t="shared" ca="1" si="5"/>
        <v>105287</v>
      </c>
      <c r="L39" s="74">
        <f t="shared" ca="1" si="6"/>
        <v>108286</v>
      </c>
      <c r="M39" s="74">
        <f t="shared" ca="1" si="7"/>
        <v>0</v>
      </c>
      <c r="N39" s="72"/>
      <c r="P39" s="187" t="str">
        <f t="shared" si="42"/>
        <v>02618C</v>
      </c>
      <c r="Q39" s="191" t="s">
        <v>600</v>
      </c>
      <c r="R39" s="188" t="str">
        <f t="shared" si="43"/>
        <v>Construction Management Coordinator - PW</v>
      </c>
      <c r="S39" s="189" t="str">
        <f t="shared" si="44"/>
        <v>33</v>
      </c>
      <c r="T39" s="186" cm="1">
        <f t="array" aca="1" ref="T39" ca="1">ROUND(IF($Q39="Y",VLOOKUP($P39, INDIRECT($Q$2),T$6,0)*INDIRECT($P$1),VLOOKUP($P39, INDIRECT($Q$2),T$6,0)),IF($E39="E",0,3))</f>
        <v>86500</v>
      </c>
      <c r="U39" s="186" cm="1">
        <f t="array" aca="1" ref="U39" ca="1">ROUND(IF($Q39="Y",VLOOKUP($P39, INDIRECT($Q$2),U$6,0)*INDIRECT($P$1),VLOOKUP($P39, INDIRECT($Q$2),U$6,0)),IF($E39="E",0,3))</f>
        <v>90824</v>
      </c>
      <c r="V39" s="186" cm="1">
        <f t="array" aca="1" ref="V39" ca="1">ROUND(IF($Q39="Y",VLOOKUP($P39, INDIRECT($Q$2),V$6,0)*INDIRECT($P$1),VLOOKUP($P39, INDIRECT($Q$2),V$6,0)),IF($E39="E",0,3))</f>
        <v>95367</v>
      </c>
      <c r="W39" s="186" cm="1">
        <f t="array" aca="1" ref="W39" ca="1">ROUND(IF($Q39="Y",VLOOKUP($P39, INDIRECT($Q$2),W$6,0)*INDIRECT($P$1),VLOOKUP($P39, INDIRECT($Q$2),W$6,0)),IF($E39="E",0,3))</f>
        <v>102418</v>
      </c>
      <c r="X39" s="186" cm="1">
        <f t="array" aca="1" ref="X39" ca="1">ROUND(IF($Q39="Y",VLOOKUP($P39, INDIRECT($Q$2),X$6,0)*INDIRECT($P$1),VLOOKUP($P39, INDIRECT($Q$2),X$6,0)),IF($E39="E",0,3))</f>
        <v>105287</v>
      </c>
      <c r="Y39" s="186" cm="1">
        <f t="array" aca="1" ref="Y39" ca="1">ROUND(IF($Q39="Y",VLOOKUP($P39, INDIRECT($Q$2),Y$6,0)*INDIRECT($P$1),VLOOKUP($P39, INDIRECT($Q$2),Y$6,0)),IF($E39="E",0,3))</f>
        <v>108286</v>
      </c>
      <c r="Z39" s="186" cm="1">
        <f t="array" aca="1" ref="Z39" ca="1">ROUND(IF($Q39="Y",VLOOKUP($P39, INDIRECT($Q$2),Z$6,0)*INDIRECT($P$1),VLOOKUP($P39, INDIRECT($Q$2),Z$6,0)),IF($E39="E",0,3))</f>
        <v>0</v>
      </c>
      <c r="AA39" s="186"/>
      <c r="AB39" s="282" t="str">
        <f t="shared" si="8"/>
        <v>02618C</v>
      </c>
      <c r="AC39" s="130" t="str">
        <f t="shared" si="45"/>
        <v>Construction Management Coordinator - PW</v>
      </c>
      <c r="AD39" s="284" t="str">
        <f t="shared" si="46"/>
        <v>33</v>
      </c>
      <c r="AE39" s="282">
        <f t="shared" ca="1" si="11"/>
        <v>41.586999999999996</v>
      </c>
      <c r="AF39" s="282">
        <f t="shared" ca="1" si="12"/>
        <v>43.665999999999997</v>
      </c>
      <c r="AG39" s="282">
        <f t="shared" ca="1" si="13"/>
        <v>45.849999999999994</v>
      </c>
      <c r="AH39" s="282">
        <f t="shared" ca="1" si="14"/>
        <v>49.239999999999995</v>
      </c>
      <c r="AI39" s="282">
        <f t="shared" ca="1" si="15"/>
        <v>50.619</v>
      </c>
      <c r="AJ39" s="282">
        <f t="shared" ca="1" si="16"/>
        <v>52.061</v>
      </c>
      <c r="AK39" s="282" t="str">
        <f t="shared" ca="1" si="17"/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1"/>
        <v>83605</v>
      </c>
      <c r="H40" s="74">
        <f t="shared" ca="1" si="2"/>
        <v>87922</v>
      </c>
      <c r="I40" s="74">
        <f t="shared" ca="1" si="3"/>
        <v>92403</v>
      </c>
      <c r="J40" s="74">
        <f t="shared" ca="1" si="4"/>
        <v>98658</v>
      </c>
      <c r="K40" s="74">
        <f t="shared" ca="1" si="5"/>
        <v>101421</v>
      </c>
      <c r="L40" s="74">
        <f t="shared" ca="1" si="6"/>
        <v>104261</v>
      </c>
      <c r="M40" s="74">
        <f t="shared" ca="1" si="7"/>
        <v>107235</v>
      </c>
      <c r="N40" s="72"/>
      <c r="P40" s="187" t="str">
        <f t="shared" si="42"/>
        <v>02625C</v>
      </c>
      <c r="Q40" s="191" t="s">
        <v>600</v>
      </c>
      <c r="R40" s="188" t="str">
        <f t="shared" si="43"/>
        <v>Contract Administrator</v>
      </c>
      <c r="S40" s="189" t="str">
        <f t="shared" si="44"/>
        <v>34D</v>
      </c>
      <c r="T40" s="186" cm="1">
        <f t="array" aca="1" ref="T40" ca="1">ROUND(IF($Q40="Y",VLOOKUP($P40, INDIRECT($Q$2),T$6,0)*INDIRECT($P$1),VLOOKUP($P40, INDIRECT($Q$2),T$6,0)),IF($E40="E",0,3))</f>
        <v>83605</v>
      </c>
      <c r="U40" s="186" cm="1">
        <f t="array" aca="1" ref="U40" ca="1">ROUND(IF($Q40="Y",VLOOKUP($P40, INDIRECT($Q$2),U$6,0)*INDIRECT($P$1),VLOOKUP($P40, INDIRECT($Q$2),U$6,0)),IF($E40="E",0,3))</f>
        <v>87922</v>
      </c>
      <c r="V40" s="186" cm="1">
        <f t="array" aca="1" ref="V40" ca="1">ROUND(IF($Q40="Y",VLOOKUP($P40, INDIRECT($Q$2),V$6,0)*INDIRECT($P$1),VLOOKUP($P40, INDIRECT($Q$2),V$6,0)),IF($E40="E",0,3))</f>
        <v>92403</v>
      </c>
      <c r="W40" s="186" cm="1">
        <f t="array" aca="1" ref="W40" ca="1">ROUND(IF($Q40="Y",VLOOKUP($P40, INDIRECT($Q$2),W$6,0)*INDIRECT($P$1),VLOOKUP($P40, INDIRECT($Q$2),W$6,0)),IF($E40="E",0,3))</f>
        <v>98658</v>
      </c>
      <c r="X40" s="186" cm="1">
        <f t="array" aca="1" ref="X40" ca="1">ROUND(IF($Q40="Y",VLOOKUP($P40, INDIRECT($Q$2),X$6,0)*INDIRECT($P$1),VLOOKUP($P40, INDIRECT($Q$2),X$6,0)),IF($E40="E",0,3))</f>
        <v>101421</v>
      </c>
      <c r="Y40" s="186" cm="1">
        <f t="array" aca="1" ref="Y40" ca="1">ROUND(IF($Q40="Y",VLOOKUP($P40, INDIRECT($Q$2),Y$6,0)*INDIRECT($P$1),VLOOKUP($P40, INDIRECT($Q$2),Y$6,0)),IF($E40="E",0,3))</f>
        <v>104261</v>
      </c>
      <c r="Z40" s="186" cm="1">
        <f t="array" aca="1" ref="Z40" ca="1">ROUND(IF($Q40="Y",VLOOKUP($P40, INDIRECT($Q$2),Z$6,0)*INDIRECT($P$1),VLOOKUP($P40, INDIRECT($Q$2),Z$6,0)),IF($E40="E",0,3))</f>
        <v>107235</v>
      </c>
      <c r="AA40" s="186"/>
      <c r="AB40" s="282" t="str">
        <f t="shared" si="8"/>
        <v>02625C</v>
      </c>
      <c r="AC40" s="130" t="str">
        <f t="shared" si="45"/>
        <v>Contract Administrator</v>
      </c>
      <c r="AD40" s="284" t="str">
        <f t="shared" si="46"/>
        <v>34D</v>
      </c>
      <c r="AE40" s="282">
        <f t="shared" ca="1" si="11"/>
        <v>40.195</v>
      </c>
      <c r="AF40" s="282">
        <f t="shared" ca="1" si="12"/>
        <v>42.271000000000001</v>
      </c>
      <c r="AG40" s="282">
        <f t="shared" ca="1" si="13"/>
        <v>44.424999999999997</v>
      </c>
      <c r="AH40" s="282">
        <f t="shared" ca="1" si="14"/>
        <v>47.431999999999995</v>
      </c>
      <c r="AI40" s="282">
        <f t="shared" ca="1" si="15"/>
        <v>48.760999999999996</v>
      </c>
      <c r="AJ40" s="282">
        <f t="shared" ca="1" si="16"/>
        <v>50.125999999999998</v>
      </c>
      <c r="AK40" s="282">
        <f t="shared" ca="1" si="17"/>
        <v>51.555999999999997</v>
      </c>
    </row>
    <row r="41" spans="1:37" x14ac:dyDescent="0.3">
      <c r="A41" s="75" t="s">
        <v>55</v>
      </c>
      <c r="B41" s="75">
        <v>8</v>
      </c>
      <c r="C41" s="70" t="s">
        <v>54</v>
      </c>
      <c r="D41" s="75">
        <v>405</v>
      </c>
      <c r="E41" s="75" t="s">
        <v>17</v>
      </c>
      <c r="F41" s="73" t="s">
        <v>331</v>
      </c>
      <c r="G41" s="74">
        <f t="shared" ref="G41:G70" ca="1" si="47">IF(E41="E",ROUND(T41,0),ROUND(T41,3))</f>
        <v>72288</v>
      </c>
      <c r="H41" s="74">
        <f t="shared" ref="H41:H70" ca="1" si="48">IF(F41="E",ROUND(U41,0),ROUND(U41,3))</f>
        <v>76192</v>
      </c>
      <c r="I41" s="74">
        <f t="shared" ref="I41:I70" ca="1" si="49">IF(G41="E",ROUND(V41,0),ROUND(V41,3))</f>
        <v>80923</v>
      </c>
      <c r="J41" s="74">
        <f t="shared" ref="J41:J70" ca="1" si="50">IF(H41="E",ROUND(W41,0),ROUND(W41,3))</f>
        <v>85654</v>
      </c>
      <c r="K41" s="74">
        <f t="shared" ref="K41:K70" ca="1" si="51">IF(I41="E",ROUND(X41,0),ROUND(X41,3))</f>
        <v>88054</v>
      </c>
      <c r="L41" s="74">
        <f t="shared" ref="L41:L70" ca="1" si="52">IF(J41="E",ROUND(Y41,0),ROUND(Y41,3))</f>
        <v>90521</v>
      </c>
      <c r="M41" s="74">
        <f t="shared" ref="M41:M70" ca="1" si="53">IF(K41="E",ROUND(Z41,0),ROUND(Z41,3))</f>
        <v>93100</v>
      </c>
      <c r="N41" s="72"/>
      <c r="P41" s="187" t="str">
        <f t="shared" si="42"/>
        <v>02674C</v>
      </c>
      <c r="Q41" s="191" t="s">
        <v>600</v>
      </c>
      <c r="R41" s="188" t="str">
        <f t="shared" si="43"/>
        <v>Coordinator Health and Wellness</v>
      </c>
      <c r="S41" s="189" t="str">
        <f t="shared" si="44"/>
        <v>29</v>
      </c>
      <c r="T41" s="186" cm="1">
        <f t="array" aca="1" ref="T41" ca="1">ROUND(IF($Q41="Y",VLOOKUP($P41, INDIRECT($Q$2),T$6,0)*INDIRECT($P$1),VLOOKUP($P41, INDIRECT($Q$2),T$6,0)),IF($E41="E",0,3))</f>
        <v>72288</v>
      </c>
      <c r="U41" s="186" cm="1">
        <f t="array" aca="1" ref="U41" ca="1">ROUND(IF($Q41="Y",VLOOKUP($P41, INDIRECT($Q$2),U$6,0)*INDIRECT($P$1),VLOOKUP($P41, INDIRECT($Q$2),U$6,0)),IF($E41="E",0,3))</f>
        <v>76192</v>
      </c>
      <c r="V41" s="186" cm="1">
        <f t="array" aca="1" ref="V41" ca="1">ROUND(IF($Q41="Y",VLOOKUP($P41, INDIRECT($Q$2),V$6,0)*INDIRECT($P$1),VLOOKUP($P41, INDIRECT($Q$2),V$6,0)),IF($E41="E",0,3))</f>
        <v>80923</v>
      </c>
      <c r="W41" s="186" cm="1">
        <f t="array" aca="1" ref="W41" ca="1">ROUND(IF($Q41="Y",VLOOKUP($P41, INDIRECT($Q$2),W$6,0)*INDIRECT($P$1),VLOOKUP($P41, INDIRECT($Q$2),W$6,0)),IF($E41="E",0,3))</f>
        <v>85654</v>
      </c>
      <c r="X41" s="186" cm="1">
        <f t="array" aca="1" ref="X41" ca="1">ROUND(IF($Q41="Y",VLOOKUP($P41, INDIRECT($Q$2),X$6,0)*INDIRECT($P$1),VLOOKUP($P41, INDIRECT($Q$2),X$6,0)),IF($E41="E",0,3))</f>
        <v>88054</v>
      </c>
      <c r="Y41" s="186" cm="1">
        <f t="array" aca="1" ref="Y41" ca="1">ROUND(IF($Q41="Y",VLOOKUP($P41, INDIRECT($Q$2),Y$6,0)*INDIRECT($P$1),VLOOKUP($P41, INDIRECT($Q$2),Y$6,0)),IF($E41="E",0,3))</f>
        <v>90521</v>
      </c>
      <c r="Z41" s="186" cm="1">
        <f t="array" aca="1" ref="Z41" ca="1">ROUND(IF($Q41="Y",VLOOKUP($P41, INDIRECT($Q$2),Z$6,0)*INDIRECT($P$1),VLOOKUP($P41, INDIRECT($Q$2),Z$6,0)),IF($E41="E",0,3))</f>
        <v>93100</v>
      </c>
      <c r="AA41" s="186"/>
      <c r="AB41" s="282" t="str">
        <f t="shared" si="8"/>
        <v>02674C</v>
      </c>
      <c r="AC41" s="130" t="str">
        <f t="shared" si="45"/>
        <v>Coordinator Health and Wellness</v>
      </c>
      <c r="AD41" s="284" t="str">
        <f t="shared" si="46"/>
        <v>29</v>
      </c>
      <c r="AE41" s="282">
        <f t="shared" ref="AE41:AE70" ca="1" si="54">IF(T41=0,"",IF($E41="E",ROUNDUP(T41/2080,3),T41))</f>
        <v>34.753999999999998</v>
      </c>
      <c r="AF41" s="282">
        <f t="shared" ref="AF41:AF70" ca="1" si="55">IF(U41=0,"",IF($E41="E",ROUNDUP(U41/2080,3),U41))</f>
        <v>36.631</v>
      </c>
      <c r="AG41" s="282">
        <f t="shared" ref="AG41:AG70" ca="1" si="56">IF(V41=0,"",IF($E41="E",ROUNDUP(V41/2080,3),V41))</f>
        <v>38.905999999999999</v>
      </c>
      <c r="AH41" s="282">
        <f t="shared" ref="AH41:AH70" ca="1" si="57">IF(W41=0,"",IF($E41="E",ROUNDUP(W41/2080,3),W41))</f>
        <v>41.18</v>
      </c>
      <c r="AI41" s="282">
        <f t="shared" ref="AI41:AI70" ca="1" si="58">IF(X41=0,"",IF($E41="E",ROUNDUP(X41/2080,3),X41))</f>
        <v>42.333999999999996</v>
      </c>
      <c r="AJ41" s="282">
        <f t="shared" ref="AJ41:AJ70" ca="1" si="59">IF(Y41=0,"",IF($E41="E",ROUNDUP(Y41/2080,3),Y41))</f>
        <v>43.519999999999996</v>
      </c>
      <c r="AK41" s="282">
        <f t="shared" ref="AK41:AK70" ca="1" si="60">IF(Z41=0,"",IF($E41="E",ROUNDUP(Z41/2080,3),Z41))</f>
        <v>44.76</v>
      </c>
    </row>
    <row r="42" spans="1:37" x14ac:dyDescent="0.3">
      <c r="A42" s="75" t="s">
        <v>57</v>
      </c>
      <c r="B42" s="75">
        <v>9</v>
      </c>
      <c r="C42" s="70" t="s">
        <v>56</v>
      </c>
      <c r="D42" s="75">
        <v>410</v>
      </c>
      <c r="E42" s="75" t="s">
        <v>17</v>
      </c>
      <c r="F42" s="73" t="s">
        <v>332</v>
      </c>
      <c r="G42" s="74">
        <f t="shared" ca="1" si="47"/>
        <v>76545</v>
      </c>
      <c r="H42" s="74">
        <f t="shared" ca="1" si="48"/>
        <v>80580</v>
      </c>
      <c r="I42" s="74">
        <f t="shared" ca="1" si="49"/>
        <v>85398</v>
      </c>
      <c r="J42" s="74">
        <f t="shared" ca="1" si="50"/>
        <v>90219</v>
      </c>
      <c r="K42" s="74">
        <f t="shared" ca="1" si="51"/>
        <v>92745</v>
      </c>
      <c r="L42" s="74">
        <f t="shared" ca="1" si="52"/>
        <v>95344</v>
      </c>
      <c r="M42" s="74">
        <f t="shared" ca="1" si="53"/>
        <v>98061</v>
      </c>
      <c r="N42" s="72"/>
      <c r="P42" s="187" t="str">
        <f t="shared" si="42"/>
        <v>02672C</v>
      </c>
      <c r="Q42" s="191" t="s">
        <v>600</v>
      </c>
      <c r="R42" s="188" t="str">
        <f t="shared" si="43"/>
        <v>Coordinator Legal Processes</v>
      </c>
      <c r="S42" s="189" t="str">
        <f t="shared" si="44"/>
        <v>25</v>
      </c>
      <c r="T42" s="186" cm="1">
        <f t="array" aca="1" ref="T42" ca="1">ROUND(IF($Q42="Y",VLOOKUP($P42, INDIRECT($Q$2),T$6,0)*INDIRECT($P$1),VLOOKUP($P42, INDIRECT($Q$2),T$6,0)),IF($E42="E",0,3))</f>
        <v>76545</v>
      </c>
      <c r="U42" s="186" cm="1">
        <f t="array" aca="1" ref="U42" ca="1">ROUND(IF($Q42="Y",VLOOKUP($P42, INDIRECT($Q$2),U$6,0)*INDIRECT($P$1),VLOOKUP($P42, INDIRECT($Q$2),U$6,0)),IF($E42="E",0,3))</f>
        <v>80580</v>
      </c>
      <c r="V42" s="186" cm="1">
        <f t="array" aca="1" ref="V42" ca="1">ROUND(IF($Q42="Y",VLOOKUP($P42, INDIRECT($Q$2),V$6,0)*INDIRECT($P$1),VLOOKUP($P42, INDIRECT($Q$2),V$6,0)),IF($E42="E",0,3))</f>
        <v>85398</v>
      </c>
      <c r="W42" s="186" cm="1">
        <f t="array" aca="1" ref="W42" ca="1">ROUND(IF($Q42="Y",VLOOKUP($P42, INDIRECT($Q$2),W$6,0)*INDIRECT($P$1),VLOOKUP($P42, INDIRECT($Q$2),W$6,0)),IF($E42="E",0,3))</f>
        <v>90219</v>
      </c>
      <c r="X42" s="186" cm="1">
        <f t="array" aca="1" ref="X42" ca="1">ROUND(IF($Q42="Y",VLOOKUP($P42, INDIRECT($Q$2),X$6,0)*INDIRECT($P$1),VLOOKUP($P42, INDIRECT($Q$2),X$6,0)),IF($E42="E",0,3))</f>
        <v>92745</v>
      </c>
      <c r="Y42" s="186" cm="1">
        <f t="array" aca="1" ref="Y42" ca="1">ROUND(IF($Q42="Y",VLOOKUP($P42, INDIRECT($Q$2),Y$6,0)*INDIRECT($P$1),VLOOKUP($P42, INDIRECT($Q$2),Y$6,0)),IF($E42="E",0,3))</f>
        <v>95344</v>
      </c>
      <c r="Z42" s="186" cm="1">
        <f t="array" aca="1" ref="Z42" ca="1">ROUND(IF($Q42="Y",VLOOKUP($P42, INDIRECT($Q$2),Z$6,0)*INDIRECT($P$1),VLOOKUP($P42, INDIRECT($Q$2),Z$6,0)),IF($E42="E",0,3))</f>
        <v>98061</v>
      </c>
      <c r="AA42" s="186"/>
      <c r="AB42" s="282" t="str">
        <f t="shared" si="8"/>
        <v>02672C</v>
      </c>
      <c r="AC42" s="130" t="str">
        <f t="shared" si="45"/>
        <v>Coordinator Legal Processes</v>
      </c>
      <c r="AD42" s="284" t="str">
        <f t="shared" si="46"/>
        <v>25</v>
      </c>
      <c r="AE42" s="282">
        <f t="shared" ca="1" si="54"/>
        <v>36.800999999999995</v>
      </c>
      <c r="AF42" s="282">
        <f t="shared" ca="1" si="55"/>
        <v>38.741</v>
      </c>
      <c r="AG42" s="282">
        <f t="shared" ca="1" si="56"/>
        <v>41.056999999999995</v>
      </c>
      <c r="AH42" s="282">
        <f t="shared" ca="1" si="57"/>
        <v>43.375</v>
      </c>
      <c r="AI42" s="282">
        <f t="shared" ca="1" si="58"/>
        <v>44.588999999999999</v>
      </c>
      <c r="AJ42" s="282">
        <f t="shared" ca="1" si="59"/>
        <v>45.838999999999999</v>
      </c>
      <c r="AK42" s="282">
        <f t="shared" ca="1" si="60"/>
        <v>47.144999999999996</v>
      </c>
    </row>
    <row r="43" spans="1:37" x14ac:dyDescent="0.3">
      <c r="A43" s="75" t="s">
        <v>58</v>
      </c>
      <c r="B43" s="75">
        <v>10</v>
      </c>
      <c r="C43" s="70" t="s">
        <v>38</v>
      </c>
      <c r="D43" s="75">
        <v>458</v>
      </c>
      <c r="E43" s="75" t="s">
        <v>17</v>
      </c>
      <c r="F43" s="73" t="s">
        <v>333</v>
      </c>
      <c r="G43" s="74">
        <f t="shared" ca="1" si="47"/>
        <v>79166</v>
      </c>
      <c r="H43" s="74">
        <f t="shared" ca="1" si="48"/>
        <v>83145</v>
      </c>
      <c r="I43" s="74">
        <f t="shared" ca="1" si="49"/>
        <v>87638</v>
      </c>
      <c r="J43" s="74">
        <f t="shared" ca="1" si="50"/>
        <v>94958</v>
      </c>
      <c r="K43" s="74">
        <f t="shared" ca="1" si="51"/>
        <v>97619</v>
      </c>
      <c r="L43" s="74">
        <f t="shared" ca="1" si="52"/>
        <v>102732</v>
      </c>
      <c r="M43" s="74">
        <f t="shared" ca="1" si="53"/>
        <v>108623</v>
      </c>
      <c r="N43" s="72"/>
      <c r="P43" s="187" t="str">
        <f t="shared" si="42"/>
        <v>01333C</v>
      </c>
      <c r="Q43" s="186" t="s">
        <v>600</v>
      </c>
      <c r="R43" s="188" t="str">
        <f t="shared" si="43"/>
        <v>CPED Interagency Coordinator</v>
      </c>
      <c r="S43" s="189" t="str">
        <f t="shared" si="44"/>
        <v>65</v>
      </c>
      <c r="T43" s="186" cm="1">
        <f t="array" aca="1" ref="T43" ca="1">ROUND(IF($Q43="Y",VLOOKUP($P43, INDIRECT($Q$2),T$6,0)*INDIRECT($P$1),VLOOKUP($P43, INDIRECT($Q$2),T$6,0)),IF($E43="E",0,3))</f>
        <v>79166</v>
      </c>
      <c r="U43" s="186" cm="1">
        <f t="array" aca="1" ref="U43" ca="1">ROUND(IF($Q43="Y",VLOOKUP($P43, INDIRECT($Q$2),U$6,0)*INDIRECT($P$1),VLOOKUP($P43, INDIRECT($Q$2),U$6,0)),IF($E43="E",0,3))</f>
        <v>83145</v>
      </c>
      <c r="V43" s="186" cm="1">
        <f t="array" aca="1" ref="V43" ca="1">ROUND(IF($Q43="Y",VLOOKUP($P43, INDIRECT($Q$2),V$6,0)*INDIRECT($P$1),VLOOKUP($P43, INDIRECT($Q$2),V$6,0)),IF($E43="E",0,3))</f>
        <v>87638</v>
      </c>
      <c r="W43" s="186" cm="1">
        <f t="array" aca="1" ref="W43" ca="1">ROUND(IF($Q43="Y",VLOOKUP($P43, INDIRECT($Q$2),W$6,0)*INDIRECT($P$1),VLOOKUP($P43, INDIRECT($Q$2),W$6,0)),IF($E43="E",0,3))</f>
        <v>94958</v>
      </c>
      <c r="X43" s="186" cm="1">
        <f t="array" aca="1" ref="X43" ca="1">ROUND(IF($Q43="Y",VLOOKUP($P43, INDIRECT($Q$2),X$6,0)*INDIRECT($P$1),VLOOKUP($P43, INDIRECT($Q$2),X$6,0)),IF($E43="E",0,3))</f>
        <v>97619</v>
      </c>
      <c r="Y43" s="186" cm="1">
        <f t="array" aca="1" ref="Y43" ca="1">ROUND(IF($Q43="Y",VLOOKUP($P43, INDIRECT($Q$2),Y$6,0)*INDIRECT($P$1),VLOOKUP($P43, INDIRECT($Q$2),Y$6,0)),IF($E43="E",0,3))</f>
        <v>102732</v>
      </c>
      <c r="Z43" s="186" cm="1">
        <f t="array" aca="1" ref="Z43" ca="1">ROUND(IF($Q43="Y",VLOOKUP($P43, INDIRECT($Q$2),Z$6,0)*INDIRECT($P$1),VLOOKUP($P43, INDIRECT($Q$2),Z$6,0)),IF($E43="E",0,3))</f>
        <v>108623</v>
      </c>
      <c r="AA43" s="186"/>
      <c r="AB43" s="282" t="str">
        <f t="shared" si="8"/>
        <v>01333C</v>
      </c>
      <c r="AC43" s="130" t="str">
        <f t="shared" si="45"/>
        <v>CPED Interagency Coordinator</v>
      </c>
      <c r="AD43" s="284" t="str">
        <f t="shared" si="46"/>
        <v>65</v>
      </c>
      <c r="AE43" s="282">
        <f t="shared" ca="1" si="54"/>
        <v>38.061</v>
      </c>
      <c r="AF43" s="282">
        <f t="shared" ca="1" si="55"/>
        <v>39.973999999999997</v>
      </c>
      <c r="AG43" s="282">
        <f t="shared" ca="1" si="56"/>
        <v>42.134</v>
      </c>
      <c r="AH43" s="282">
        <f t="shared" ca="1" si="57"/>
        <v>45.652999999999999</v>
      </c>
      <c r="AI43" s="282">
        <f t="shared" ca="1" si="58"/>
        <v>46.933</v>
      </c>
      <c r="AJ43" s="282">
        <f t="shared" ca="1" si="59"/>
        <v>49.390999999999998</v>
      </c>
      <c r="AK43" s="282">
        <f t="shared" ca="1" si="60"/>
        <v>52.222999999999999</v>
      </c>
    </row>
    <row r="44" spans="1:37" x14ac:dyDescent="0.3">
      <c r="A44" s="75" t="s">
        <v>709</v>
      </c>
      <c r="B44" s="75">
        <v>10</v>
      </c>
      <c r="C44" s="70" t="s">
        <v>703</v>
      </c>
      <c r="D44" s="75">
        <v>480</v>
      </c>
      <c r="E44" s="75" t="s">
        <v>17</v>
      </c>
      <c r="F44" s="73" t="s">
        <v>787</v>
      </c>
      <c r="G44" s="74">
        <f t="shared" si="47"/>
        <v>99162</v>
      </c>
      <c r="H44" s="74">
        <f t="shared" si="48"/>
        <v>104098</v>
      </c>
      <c r="I44" s="74">
        <f t="shared" si="49"/>
        <v>109314</v>
      </c>
      <c r="J44" s="74">
        <f t="shared" si="50"/>
        <v>116384</v>
      </c>
      <c r="K44" s="74">
        <f t="shared" si="51"/>
        <v>119642</v>
      </c>
      <c r="L44" s="74">
        <f t="shared" si="52"/>
        <v>122996</v>
      </c>
      <c r="M44" s="74">
        <f t="shared" si="53"/>
        <v>126500</v>
      </c>
      <c r="N44" s="72"/>
      <c r="P44" s="187" t="str">
        <f t="shared" si="42"/>
        <v>53006C</v>
      </c>
      <c r="Q44" s="191" t="s">
        <v>600</v>
      </c>
      <c r="R44" s="188" t="str">
        <f t="shared" si="43"/>
        <v>Crime Analyst Supv-C</v>
      </c>
      <c r="S44" s="189" t="str">
        <f t="shared" si="44"/>
        <v>010</v>
      </c>
      <c r="T44" s="338">
        <v>99162</v>
      </c>
      <c r="U44" s="338">
        <v>104098</v>
      </c>
      <c r="V44" s="338">
        <v>109314</v>
      </c>
      <c r="W44" s="338">
        <v>116384</v>
      </c>
      <c r="X44" s="338">
        <v>119642</v>
      </c>
      <c r="Y44" s="338">
        <v>122996</v>
      </c>
      <c r="Z44" s="338">
        <v>126500</v>
      </c>
      <c r="AA44" s="186"/>
      <c r="AB44" s="282" t="str">
        <f t="shared" si="8"/>
        <v>53006C</v>
      </c>
      <c r="AC44" s="130" t="str">
        <f t="shared" si="45"/>
        <v>Crime Analyst Supv-C</v>
      </c>
      <c r="AD44" s="284" t="str">
        <f t="shared" si="46"/>
        <v>010</v>
      </c>
      <c r="AE44" s="282">
        <f t="shared" si="54"/>
        <v>47.674999999999997</v>
      </c>
      <c r="AF44" s="282">
        <f t="shared" si="55"/>
        <v>50.047999999999995</v>
      </c>
      <c r="AG44" s="282">
        <f t="shared" si="56"/>
        <v>52.555</v>
      </c>
      <c r="AH44" s="282">
        <f t="shared" si="57"/>
        <v>55.954000000000001</v>
      </c>
      <c r="AI44" s="282">
        <f t="shared" si="58"/>
        <v>57.521000000000001</v>
      </c>
      <c r="AJ44" s="282">
        <f t="shared" si="59"/>
        <v>59.132999999999996</v>
      </c>
      <c r="AK44" s="282">
        <f t="shared" si="60"/>
        <v>60.817999999999998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47"/>
        <v>110255</v>
      </c>
      <c r="H45" s="74">
        <f t="shared" ca="1" si="48"/>
        <v>114669</v>
      </c>
      <c r="I45" s="74">
        <f t="shared" ca="1" si="49"/>
        <v>119260</v>
      </c>
      <c r="J45" s="74">
        <f t="shared" ca="1" si="50"/>
        <v>124035</v>
      </c>
      <c r="K45" s="74">
        <f t="shared" ca="1" si="51"/>
        <v>129003</v>
      </c>
      <c r="L45" s="74">
        <f t="shared" ca="1" si="52"/>
        <v>0</v>
      </c>
      <c r="M45" s="74">
        <f t="shared" ca="1" si="53"/>
        <v>0</v>
      </c>
      <c r="N45" s="72"/>
      <c r="P45" s="187" t="str">
        <f t="shared" si="42"/>
        <v>03016C</v>
      </c>
      <c r="Q45" s="191" t="s">
        <v>600</v>
      </c>
      <c r="R45" s="188" t="str">
        <f t="shared" si="43"/>
        <v>Deputy Controller</v>
      </c>
      <c r="S45" s="189" t="str">
        <f t="shared" si="44"/>
        <v>044</v>
      </c>
      <c r="T45" s="186" cm="1">
        <f t="array" aca="1" ref="T45" ca="1">ROUND(IF($Q45="Y",VLOOKUP($P45, INDIRECT($Q$2),T$6,0)*INDIRECT($P$1),VLOOKUP($P45, INDIRECT($Q$2),T$6,0)),IF($E45="E",0,3))</f>
        <v>110255</v>
      </c>
      <c r="U45" s="186" cm="1">
        <f t="array" aca="1" ref="U45" ca="1">ROUND(IF($Q45="Y",VLOOKUP($P45, INDIRECT($Q$2),U$6,0)*INDIRECT($P$1),VLOOKUP($P45, INDIRECT($Q$2),U$6,0)),IF($E45="E",0,3))</f>
        <v>114669</v>
      </c>
      <c r="V45" s="186" cm="1">
        <f t="array" aca="1" ref="V45" ca="1">ROUND(IF($Q45="Y",VLOOKUP($P45, INDIRECT($Q$2),V$6,0)*INDIRECT($P$1),VLOOKUP($P45, INDIRECT($Q$2),V$6,0)),IF($E45="E",0,3))</f>
        <v>119260</v>
      </c>
      <c r="W45" s="186" cm="1">
        <f t="array" aca="1" ref="W45" ca="1">ROUND(IF($Q45="Y",VLOOKUP($P45, INDIRECT($Q$2),W$6,0)*INDIRECT($P$1),VLOOKUP($P45, INDIRECT($Q$2),W$6,0)),IF($E45="E",0,3))</f>
        <v>124035</v>
      </c>
      <c r="X45" s="186" cm="1">
        <f t="array" aca="1" ref="X45" ca="1">ROUND(IF($Q45="Y",VLOOKUP($P45, INDIRECT($Q$2),X$6,0)*INDIRECT($P$1),VLOOKUP($P45, INDIRECT($Q$2),X$6,0)),IF($E45="E",0,3))</f>
        <v>129003</v>
      </c>
      <c r="Y45" s="186" cm="1">
        <f t="array" aca="1" ref="Y45" ca="1">ROUND(IF($Q45="Y",VLOOKUP($P45, INDIRECT($Q$2),Y$6,0)*INDIRECT($P$1),VLOOKUP($P45, INDIRECT($Q$2),Y$6,0)),IF($E45="E",0,3))</f>
        <v>0</v>
      </c>
      <c r="Z45" s="186" cm="1">
        <f t="array" aca="1" ref="Z45" ca="1">ROUND(IF($Q45="Y",VLOOKUP($P45, INDIRECT($Q$2),Z$6,0)*INDIRECT($P$1),VLOOKUP($P45, INDIRECT($Q$2),Z$6,0)),IF($E45="E",0,3))</f>
        <v>0</v>
      </c>
      <c r="AA45" s="186"/>
      <c r="AB45" s="282" t="str">
        <f t="shared" si="8"/>
        <v>03016C</v>
      </c>
      <c r="AC45" s="130" t="str">
        <f t="shared" si="45"/>
        <v>Deputy Controller</v>
      </c>
      <c r="AD45" s="284" t="str">
        <f t="shared" si="46"/>
        <v>044</v>
      </c>
      <c r="AE45" s="282">
        <f t="shared" ca="1" si="54"/>
        <v>53.007999999999996</v>
      </c>
      <c r="AF45" s="282">
        <f t="shared" ca="1" si="55"/>
        <v>55.129999999999995</v>
      </c>
      <c r="AG45" s="282">
        <f t="shared" ca="1" si="56"/>
        <v>57.336999999999996</v>
      </c>
      <c r="AH45" s="282">
        <f t="shared" ca="1" si="57"/>
        <v>59.632999999999996</v>
      </c>
      <c r="AI45" s="282">
        <f t="shared" ca="1" si="58"/>
        <v>62.021000000000001</v>
      </c>
      <c r="AJ45" s="282" t="str">
        <f t="shared" ca="1" si="59"/>
        <v/>
      </c>
      <c r="AK45" s="282" t="str">
        <f t="shared" ca="1" si="6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47"/>
        <v>83605</v>
      </c>
      <c r="H46" s="74">
        <f t="shared" ca="1" si="48"/>
        <v>87922</v>
      </c>
      <c r="I46" s="74">
        <f t="shared" ca="1" si="49"/>
        <v>92403</v>
      </c>
      <c r="J46" s="74">
        <f t="shared" ca="1" si="50"/>
        <v>98658</v>
      </c>
      <c r="K46" s="74">
        <f t="shared" ca="1" si="51"/>
        <v>101421</v>
      </c>
      <c r="L46" s="74">
        <f t="shared" ca="1" si="52"/>
        <v>104261</v>
      </c>
      <c r="M46" s="74">
        <f t="shared" ca="1" si="53"/>
        <v>107235</v>
      </c>
      <c r="N46" s="72"/>
      <c r="P46" s="187" t="str">
        <f t="shared" si="42"/>
        <v>03057C</v>
      </c>
      <c r="Q46" s="191" t="s">
        <v>600</v>
      </c>
      <c r="R46" s="188" t="str">
        <f t="shared" si="43"/>
        <v>Development Coordinator III</v>
      </c>
      <c r="S46" s="189" t="str">
        <f t="shared" si="44"/>
        <v>34D</v>
      </c>
      <c r="T46" s="186" cm="1">
        <f t="array" aca="1" ref="T46" ca="1">ROUND(IF($Q46="Y",VLOOKUP($P46, INDIRECT($Q$2),T$6,0)*INDIRECT($P$1),VLOOKUP($P46, INDIRECT($Q$2),T$6,0)),IF($E46="E",0,3))</f>
        <v>83605</v>
      </c>
      <c r="U46" s="186" cm="1">
        <f t="array" aca="1" ref="U46" ca="1">ROUND(IF($Q46="Y",VLOOKUP($P46, INDIRECT($Q$2),U$6,0)*INDIRECT($P$1),VLOOKUP($P46, INDIRECT($Q$2),U$6,0)),IF($E46="E",0,3))</f>
        <v>87922</v>
      </c>
      <c r="V46" s="186" cm="1">
        <f t="array" aca="1" ref="V46" ca="1">ROUND(IF($Q46="Y",VLOOKUP($P46, INDIRECT($Q$2),V$6,0)*INDIRECT($P$1),VLOOKUP($P46, INDIRECT($Q$2),V$6,0)),IF($E46="E",0,3))</f>
        <v>92403</v>
      </c>
      <c r="W46" s="186" cm="1">
        <f t="array" aca="1" ref="W46" ca="1">ROUND(IF($Q46="Y",VLOOKUP($P46, INDIRECT($Q$2),W$6,0)*INDIRECT($P$1),VLOOKUP($P46, INDIRECT($Q$2),W$6,0)),IF($E46="E",0,3))</f>
        <v>98658</v>
      </c>
      <c r="X46" s="186" cm="1">
        <f t="array" aca="1" ref="X46" ca="1">ROUND(IF($Q46="Y",VLOOKUP($P46, INDIRECT($Q$2),X$6,0)*INDIRECT($P$1),VLOOKUP($P46, INDIRECT($Q$2),X$6,0)),IF($E46="E",0,3))</f>
        <v>101421</v>
      </c>
      <c r="Y46" s="186" cm="1">
        <f t="array" aca="1" ref="Y46" ca="1">ROUND(IF($Q46="Y",VLOOKUP($P46, INDIRECT($Q$2),Y$6,0)*INDIRECT($P$1),VLOOKUP($P46, INDIRECT($Q$2),Y$6,0)),IF($E46="E",0,3))</f>
        <v>104261</v>
      </c>
      <c r="Z46" s="186" cm="1">
        <f t="array" aca="1" ref="Z46" ca="1">ROUND(IF($Q46="Y",VLOOKUP($P46, INDIRECT($Q$2),Z$6,0)*INDIRECT($P$1),VLOOKUP($P46, INDIRECT($Q$2),Z$6,0)),IF($E46="E",0,3))</f>
        <v>107235</v>
      </c>
      <c r="AA46" s="186"/>
      <c r="AB46" s="282" t="str">
        <f t="shared" si="8"/>
        <v>03057C</v>
      </c>
      <c r="AC46" s="130" t="str">
        <f t="shared" si="45"/>
        <v>Development Coordinator III</v>
      </c>
      <c r="AD46" s="284" t="str">
        <f t="shared" si="46"/>
        <v>34D</v>
      </c>
      <c r="AE46" s="282">
        <f t="shared" ca="1" si="54"/>
        <v>40.195</v>
      </c>
      <c r="AF46" s="282">
        <f t="shared" ca="1" si="55"/>
        <v>42.271000000000001</v>
      </c>
      <c r="AG46" s="282">
        <f t="shared" ca="1" si="56"/>
        <v>44.424999999999997</v>
      </c>
      <c r="AH46" s="282">
        <f t="shared" ca="1" si="57"/>
        <v>47.431999999999995</v>
      </c>
      <c r="AI46" s="282">
        <f t="shared" ca="1" si="58"/>
        <v>48.760999999999996</v>
      </c>
      <c r="AJ46" s="282">
        <f t="shared" ca="1" si="59"/>
        <v>50.125999999999998</v>
      </c>
      <c r="AK46" s="282">
        <f t="shared" ca="1" si="60"/>
        <v>51.555999999999997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47"/>
        <v>18.408999999999999</v>
      </c>
      <c r="H47" s="74">
        <f t="shared" ca="1" si="48"/>
        <v>18.934000000000001</v>
      </c>
      <c r="I47" s="74">
        <f t="shared" ca="1" si="49"/>
        <v>0</v>
      </c>
      <c r="J47" s="74">
        <f t="shared" ca="1" si="50"/>
        <v>0</v>
      </c>
      <c r="K47" s="74">
        <f t="shared" ca="1" si="51"/>
        <v>0</v>
      </c>
      <c r="L47" s="74">
        <f t="shared" ca="1" si="52"/>
        <v>0</v>
      </c>
      <c r="M47" s="74">
        <f t="shared" ca="1" si="53"/>
        <v>0</v>
      </c>
      <c r="N47" s="72"/>
      <c r="P47" s="187" t="str">
        <f t="shared" si="42"/>
        <v>03800C</v>
      </c>
      <c r="Q47" s="191" t="s">
        <v>600</v>
      </c>
      <c r="R47" s="188" t="str">
        <f t="shared" si="43"/>
        <v>Election Helper</v>
      </c>
      <c r="S47" s="189" t="str">
        <f t="shared" si="44"/>
        <v>05</v>
      </c>
      <c r="T47" s="186" cm="1">
        <f t="array" aca="1" ref="T47" ca="1">ROUND(IF($Q47="Y",VLOOKUP($P47, INDIRECT($Q$2),T$6,0)*INDIRECT($P$1),VLOOKUP($P47, INDIRECT($Q$2),T$6,0)),IF($E47="E",0,3))</f>
        <v>18.408999999999999</v>
      </c>
      <c r="U47" s="186" cm="1">
        <f t="array" aca="1" ref="U47" ca="1">ROUND(IF($Q47="Y",VLOOKUP($P47, INDIRECT($Q$2),U$6,0)*INDIRECT($P$1),VLOOKUP($P47, INDIRECT($Q$2),U$6,0)),IF($E47="E",0,3))</f>
        <v>18.934000000000001</v>
      </c>
      <c r="V47" s="186" cm="1">
        <f t="array" aca="1" ref="V47" ca="1">ROUND(IF($Q47="Y",VLOOKUP($P47, INDIRECT($Q$2),V$6,0)*INDIRECT($P$1),VLOOKUP($P47, INDIRECT($Q$2),V$6,0)),IF($E47="E",0,3))</f>
        <v>0</v>
      </c>
      <c r="W47" s="186" cm="1">
        <f t="array" aca="1" ref="W47" ca="1">ROUND(IF($Q47="Y",VLOOKUP($P47, INDIRECT($Q$2),W$6,0)*INDIRECT($P$1),VLOOKUP($P47, INDIRECT($Q$2),W$6,0)),IF($E47="E",0,3))</f>
        <v>0</v>
      </c>
      <c r="X47" s="186" cm="1">
        <f t="array" aca="1" ref="X47" ca="1">ROUND(IF($Q47="Y",VLOOKUP($P47, INDIRECT($Q$2),X$6,0)*INDIRECT($P$1),VLOOKUP($P47, INDIRECT($Q$2),X$6,0)),IF($E47="E",0,3))</f>
        <v>0</v>
      </c>
      <c r="Y47" s="186" cm="1">
        <f t="array" aca="1" ref="Y47" ca="1">ROUND(IF($Q47="Y",VLOOKUP($P47, INDIRECT($Q$2),Y$6,0)*INDIRECT($P$1),VLOOKUP($P47, INDIRECT($Q$2),Y$6,0)),IF($E47="E",0,3))</f>
        <v>0</v>
      </c>
      <c r="Z47" s="186" cm="1">
        <f t="array" aca="1" ref="Z47" ca="1">ROUND(IF($Q47="Y",VLOOKUP($P47, INDIRECT($Q$2),Z$6,0)*INDIRECT($P$1),VLOOKUP($P47, INDIRECT($Q$2),Z$6,0)),IF($E47="E",0,3))</f>
        <v>0</v>
      </c>
      <c r="AA47" s="186"/>
      <c r="AB47" s="282" t="str">
        <f t="shared" si="8"/>
        <v>03800C</v>
      </c>
      <c r="AC47" s="130" t="str">
        <f t="shared" si="45"/>
        <v>Election Helper</v>
      </c>
      <c r="AD47" s="284" t="str">
        <f t="shared" si="46"/>
        <v>05</v>
      </c>
      <c r="AE47" s="282">
        <f t="shared" ca="1" si="54"/>
        <v>18.408999999999999</v>
      </c>
      <c r="AF47" s="282">
        <f t="shared" ca="1" si="55"/>
        <v>18.934000000000001</v>
      </c>
      <c r="AG47" s="282" t="str">
        <f t="shared" ca="1" si="56"/>
        <v/>
      </c>
      <c r="AH47" s="282" t="str">
        <f t="shared" ca="1" si="57"/>
        <v/>
      </c>
      <c r="AI47" s="282" t="str">
        <f t="shared" ca="1" si="58"/>
        <v/>
      </c>
      <c r="AJ47" s="282" t="str">
        <f t="shared" ca="1" si="59"/>
        <v/>
      </c>
      <c r="AK47" s="282" t="str">
        <f t="shared" ca="1" si="60"/>
        <v/>
      </c>
    </row>
    <row r="48" spans="1:37" x14ac:dyDescent="0.3">
      <c r="A48" s="75" t="s">
        <v>1046</v>
      </c>
      <c r="B48" s="75">
        <v>10</v>
      </c>
      <c r="C48" s="70" t="s">
        <v>1047</v>
      </c>
      <c r="D48" s="75">
        <v>453</v>
      </c>
      <c r="E48" s="75" t="s">
        <v>17</v>
      </c>
      <c r="F48" s="73" t="s">
        <v>1048</v>
      </c>
      <c r="G48" s="74">
        <f t="shared" ref="G48" si="61">IF(E48="E",ROUND(T48,0),ROUND(T48,3))</f>
        <v>92882</v>
      </c>
      <c r="H48" s="74">
        <f t="shared" ref="H48" si="62">IF(F48="E",ROUND(U48,0),ROUND(U48,3))</f>
        <v>96602</v>
      </c>
      <c r="I48" s="74">
        <f t="shared" ref="I48" si="63">IF(G48="E",ROUND(V48,0),ROUND(V48,3))</f>
        <v>100469</v>
      </c>
      <c r="J48" s="74">
        <f t="shared" ref="J48" si="64">IF(H48="E",ROUND(W48,0),ROUND(W48,3))</f>
        <v>104493</v>
      </c>
      <c r="K48" s="74">
        <f t="shared" ref="K48" si="65">IF(I48="E",ROUND(X48,0),ROUND(X48,3))</f>
        <v>108677</v>
      </c>
      <c r="L48" s="74">
        <f t="shared" ref="L48" si="66">IF(J48="E",ROUND(Y48,0),ROUND(Y48,3))</f>
        <v>0</v>
      </c>
      <c r="M48" s="74">
        <f t="shared" ref="M48" si="67">IF(K48="E",ROUND(Z48,0),ROUND(Z48,3))</f>
        <v>0</v>
      </c>
      <c r="N48" s="72"/>
      <c r="P48" s="187" t="str">
        <f t="shared" ref="P48" si="68">A48</f>
        <v>59485C</v>
      </c>
      <c r="Q48" s="191" t="s">
        <v>600</v>
      </c>
      <c r="R48" s="188" t="str">
        <f t="shared" ref="R48" si="69">F48</f>
        <v>Emergency Management Manager</v>
      </c>
      <c r="S48" s="189" t="str">
        <f t="shared" ref="S48" si="70">C48</f>
        <v>148</v>
      </c>
      <c r="T48" s="338">
        <v>92882</v>
      </c>
      <c r="U48" s="338">
        <v>96602</v>
      </c>
      <c r="V48" s="338">
        <v>100469</v>
      </c>
      <c r="W48" s="338">
        <v>104493</v>
      </c>
      <c r="X48" s="338">
        <v>108677</v>
      </c>
      <c r="AA48" s="186"/>
      <c r="AB48" s="282" t="str">
        <f t="shared" ref="AB48" si="71">A48</f>
        <v>59485C</v>
      </c>
      <c r="AC48" s="130" t="str">
        <f t="shared" ref="AC48" si="72">F48</f>
        <v>Emergency Management Manager</v>
      </c>
      <c r="AD48" s="284" t="str">
        <f t="shared" ref="AD48" si="73">C48</f>
        <v>148</v>
      </c>
      <c r="AE48" s="282">
        <f t="shared" ref="AE48" si="74">IF(T48=0,"",IF($E48="E",ROUNDUP(T48/2080,3),T48))</f>
        <v>44.655000000000001</v>
      </c>
      <c r="AF48" s="282">
        <f t="shared" ref="AF48" si="75">IF(U48=0,"",IF($E48="E",ROUNDUP(U48/2080,3),U48))</f>
        <v>46.443999999999996</v>
      </c>
      <c r="AG48" s="282">
        <f t="shared" ref="AG48" si="76">IF(V48=0,"",IF($E48="E",ROUNDUP(V48/2080,3),V48))</f>
        <v>48.302999999999997</v>
      </c>
      <c r="AH48" s="282">
        <f t="shared" ref="AH48" si="77">IF(W48=0,"",IF($E48="E",ROUNDUP(W48/2080,3),W48))</f>
        <v>50.238</v>
      </c>
      <c r="AI48" s="282">
        <f t="shared" ref="AI48" si="78">IF(X48=0,"",IF($E48="E",ROUNDUP(X48/2080,3),X48))</f>
        <v>52.248999999999995</v>
      </c>
      <c r="AJ48" s="282" t="str">
        <f t="shared" ref="AJ48" si="79">IF(Y48=0,"",IF($E48="E",ROUNDUP(Y48/2080,3),Y48))</f>
        <v/>
      </c>
      <c r="AK48" s="282" t="str">
        <f t="shared" ref="AK48" si="80">IF(Z48=0,"",IF($E48="E",ROUNDUP(Z48/2080,3),Z48))</f>
        <v/>
      </c>
    </row>
    <row r="49" spans="1:38" x14ac:dyDescent="0.3">
      <c r="A49" s="75" t="s">
        <v>66</v>
      </c>
      <c r="B49" s="75">
        <v>11</v>
      </c>
      <c r="C49" s="70" t="s">
        <v>65</v>
      </c>
      <c r="D49" s="75">
        <v>513</v>
      </c>
      <c r="E49" s="75" t="s">
        <v>17</v>
      </c>
      <c r="F49" s="73" t="s">
        <v>338</v>
      </c>
      <c r="G49" s="74">
        <f t="shared" ca="1" si="47"/>
        <v>92260</v>
      </c>
      <c r="H49" s="74">
        <f t="shared" ca="1" si="48"/>
        <v>97117</v>
      </c>
      <c r="I49" s="74">
        <f t="shared" ca="1" si="49"/>
        <v>102226</v>
      </c>
      <c r="J49" s="74">
        <f t="shared" ca="1" si="50"/>
        <v>109178</v>
      </c>
      <c r="K49" s="74">
        <f t="shared" ca="1" si="51"/>
        <v>112237</v>
      </c>
      <c r="L49" s="74">
        <f t="shared" ca="1" si="52"/>
        <v>115381</v>
      </c>
      <c r="M49" s="74">
        <f t="shared" ca="1" si="53"/>
        <v>118668</v>
      </c>
      <c r="N49" s="72"/>
      <c r="P49" s="187" t="str">
        <f t="shared" si="42"/>
        <v>03951C</v>
      </c>
      <c r="Q49" s="191" t="s">
        <v>600</v>
      </c>
      <c r="R49" s="188" t="str">
        <f t="shared" si="43"/>
        <v>Emergency Management Planning Administrative Supervisor</v>
      </c>
      <c r="S49" s="189" t="str">
        <f t="shared" si="44"/>
        <v>41C</v>
      </c>
      <c r="T49" s="186" cm="1">
        <f t="array" aca="1" ref="T49" ca="1">ROUND(IF($Q49="Y",VLOOKUP($P49, INDIRECT($Q$2),T$6,0)*INDIRECT($P$1),VLOOKUP($P49, INDIRECT($Q$2),T$6,0)),IF($E49="E",0,3))</f>
        <v>92260</v>
      </c>
      <c r="U49" s="186" cm="1">
        <f t="array" aca="1" ref="U49" ca="1">ROUND(IF($Q49="Y",VLOOKUP($P49, INDIRECT($Q$2),U$6,0)*INDIRECT($P$1),VLOOKUP($P49, INDIRECT($Q$2),U$6,0)),IF($E49="E",0,3))</f>
        <v>97117</v>
      </c>
      <c r="V49" s="186" cm="1">
        <f t="array" aca="1" ref="V49" ca="1">ROUND(IF($Q49="Y",VLOOKUP($P49, INDIRECT($Q$2),V$6,0)*INDIRECT($P$1),VLOOKUP($P49, INDIRECT($Q$2),V$6,0)),IF($E49="E",0,3))</f>
        <v>102226</v>
      </c>
      <c r="W49" s="186" cm="1">
        <f t="array" aca="1" ref="W49" ca="1">ROUND(IF($Q49="Y",VLOOKUP($P49, INDIRECT($Q$2),W$6,0)*INDIRECT($P$1),VLOOKUP($P49, INDIRECT($Q$2),W$6,0)),IF($E49="E",0,3))</f>
        <v>109178</v>
      </c>
      <c r="X49" s="186" cm="1">
        <f t="array" aca="1" ref="X49" ca="1">ROUND(IF($Q49="Y",VLOOKUP($P49, INDIRECT($Q$2),X$6,0)*INDIRECT($P$1),VLOOKUP($P49, INDIRECT($Q$2),X$6,0)),IF($E49="E",0,3))</f>
        <v>112237</v>
      </c>
      <c r="Y49" s="186" cm="1">
        <f t="array" aca="1" ref="Y49" ca="1">ROUND(IF($Q49="Y",VLOOKUP($P49, INDIRECT($Q$2),Y$6,0)*INDIRECT($P$1),VLOOKUP($P49, INDIRECT($Q$2),Y$6,0)),IF($E49="E",0,3))</f>
        <v>115381</v>
      </c>
      <c r="Z49" s="186" cm="1">
        <f t="array" aca="1" ref="Z49" ca="1">ROUND(IF($Q49="Y",VLOOKUP($P49, INDIRECT($Q$2),Z$6,0)*INDIRECT($P$1),VLOOKUP($P49, INDIRECT($Q$2),Z$6,0)),IF($E49="E",0,3))</f>
        <v>118668</v>
      </c>
      <c r="AA49" s="186"/>
      <c r="AB49" s="282" t="str">
        <f t="shared" si="8"/>
        <v>03951C</v>
      </c>
      <c r="AC49" s="130" t="str">
        <f t="shared" si="45"/>
        <v>Emergency Management Planning Administrative Supervisor</v>
      </c>
      <c r="AD49" s="284" t="str">
        <f t="shared" si="46"/>
        <v>41C</v>
      </c>
      <c r="AE49" s="282">
        <f t="shared" ca="1" si="54"/>
        <v>44.355999999999995</v>
      </c>
      <c r="AF49" s="282">
        <f t="shared" ca="1" si="55"/>
        <v>46.690999999999995</v>
      </c>
      <c r="AG49" s="282">
        <f t="shared" ca="1" si="56"/>
        <v>49.147999999999996</v>
      </c>
      <c r="AH49" s="282">
        <f t="shared" ca="1" si="57"/>
        <v>52.489999999999995</v>
      </c>
      <c r="AI49" s="282">
        <f t="shared" ca="1" si="58"/>
        <v>53.960999999999999</v>
      </c>
      <c r="AJ49" s="282">
        <f t="shared" ca="1" si="59"/>
        <v>55.471999999999994</v>
      </c>
      <c r="AK49" s="282">
        <f t="shared" ca="1" si="60"/>
        <v>57.052</v>
      </c>
    </row>
    <row r="50" spans="1:38" x14ac:dyDescent="0.3">
      <c r="A50" s="75" t="s">
        <v>67</v>
      </c>
      <c r="B50" s="75">
        <v>10</v>
      </c>
      <c r="C50" s="70" t="s">
        <v>18</v>
      </c>
      <c r="D50" s="75">
        <v>483</v>
      </c>
      <c r="E50" s="75" t="s">
        <v>17</v>
      </c>
      <c r="F50" s="73" t="s">
        <v>339</v>
      </c>
      <c r="G50" s="74">
        <f t="shared" ca="1" si="47"/>
        <v>88615</v>
      </c>
      <c r="H50" s="74">
        <f t="shared" ca="1" si="48"/>
        <v>93278</v>
      </c>
      <c r="I50" s="74">
        <f t="shared" ca="1" si="49"/>
        <v>98187</v>
      </c>
      <c r="J50" s="74">
        <f t="shared" ca="1" si="50"/>
        <v>103356</v>
      </c>
      <c r="K50" s="74">
        <f t="shared" ca="1" si="51"/>
        <v>106246</v>
      </c>
      <c r="L50" s="74">
        <f t="shared" ca="1" si="52"/>
        <v>109225</v>
      </c>
      <c r="M50" s="74">
        <f t="shared" ca="1" si="53"/>
        <v>112338</v>
      </c>
      <c r="N50" s="72"/>
      <c r="P50" s="187" t="str">
        <f t="shared" si="42"/>
        <v>04066C</v>
      </c>
      <c r="Q50" s="191" t="s">
        <v>600</v>
      </c>
      <c r="R50" s="188" t="str">
        <f t="shared" si="43"/>
        <v>Engineering Applications Manager</v>
      </c>
      <c r="S50" s="189" t="str">
        <f t="shared" si="44"/>
        <v>83</v>
      </c>
      <c r="T50" s="186" cm="1">
        <f t="array" aca="1" ref="T50" ca="1">ROUND(IF($Q50="Y",VLOOKUP($P50, INDIRECT($Q$2),T$6,0)*INDIRECT($P$1),VLOOKUP($P50, INDIRECT($Q$2),T$6,0)),IF($E50="E",0,3))</f>
        <v>88615</v>
      </c>
      <c r="U50" s="186" cm="1">
        <f t="array" aca="1" ref="U50" ca="1">ROUND(IF($Q50="Y",VLOOKUP($P50, INDIRECT($Q$2),U$6,0)*INDIRECT($P$1),VLOOKUP($P50, INDIRECT($Q$2),U$6,0)),IF($E50="E",0,3))</f>
        <v>93278</v>
      </c>
      <c r="V50" s="186" cm="1">
        <f t="array" aca="1" ref="V50" ca="1">ROUND(IF($Q50="Y",VLOOKUP($P50, INDIRECT($Q$2),V$6,0)*INDIRECT($P$1),VLOOKUP($P50, INDIRECT($Q$2),V$6,0)),IF($E50="E",0,3))</f>
        <v>98187</v>
      </c>
      <c r="W50" s="186" cm="1">
        <f t="array" aca="1" ref="W50" ca="1">ROUND(IF($Q50="Y",VLOOKUP($P50, INDIRECT($Q$2),W$6,0)*INDIRECT($P$1),VLOOKUP($P50, INDIRECT($Q$2),W$6,0)),IF($E50="E",0,3))</f>
        <v>103356</v>
      </c>
      <c r="X50" s="186" cm="1">
        <f t="array" aca="1" ref="X50" ca="1">ROUND(IF($Q50="Y",VLOOKUP($P50, INDIRECT($Q$2),X$6,0)*INDIRECT($P$1),VLOOKUP($P50, INDIRECT($Q$2),X$6,0)),IF($E50="E",0,3))</f>
        <v>106246</v>
      </c>
      <c r="Y50" s="186" cm="1">
        <f t="array" aca="1" ref="Y50" ca="1">ROUND(IF($Q50="Y",VLOOKUP($P50, INDIRECT($Q$2),Y$6,0)*INDIRECT($P$1),VLOOKUP($P50, INDIRECT($Q$2),Y$6,0)),IF($E50="E",0,3))</f>
        <v>109225</v>
      </c>
      <c r="Z50" s="186" cm="1">
        <f t="array" aca="1" ref="Z50" ca="1">ROUND(IF($Q50="Y",VLOOKUP($P50, INDIRECT($Q$2),Z$6,0)*INDIRECT($P$1),VLOOKUP($P50, INDIRECT($Q$2),Z$6,0)),IF($E50="E",0,3))</f>
        <v>112338</v>
      </c>
      <c r="AA50" s="186"/>
      <c r="AB50" s="282" t="str">
        <f t="shared" si="8"/>
        <v>04066C</v>
      </c>
      <c r="AC50" s="130" t="str">
        <f t="shared" si="45"/>
        <v>Engineering Applications Manager</v>
      </c>
      <c r="AD50" s="284" t="str">
        <f t="shared" si="46"/>
        <v>83</v>
      </c>
      <c r="AE50" s="282">
        <f t="shared" ca="1" si="54"/>
        <v>42.603999999999999</v>
      </c>
      <c r="AF50" s="282">
        <f t="shared" ca="1" si="55"/>
        <v>44.845999999999997</v>
      </c>
      <c r="AG50" s="282">
        <f t="shared" ca="1" si="56"/>
        <v>47.205999999999996</v>
      </c>
      <c r="AH50" s="282">
        <f t="shared" ca="1" si="57"/>
        <v>49.690999999999995</v>
      </c>
      <c r="AI50" s="282">
        <f t="shared" ca="1" si="58"/>
        <v>51.08</v>
      </c>
      <c r="AJ50" s="282">
        <f t="shared" ca="1" si="59"/>
        <v>52.512999999999998</v>
      </c>
      <c r="AK50" s="282">
        <f t="shared" ca="1" si="60"/>
        <v>54.009</v>
      </c>
    </row>
    <row r="51" spans="1:38" x14ac:dyDescent="0.3">
      <c r="A51" s="75" t="s">
        <v>69</v>
      </c>
      <c r="B51" s="75">
        <v>10</v>
      </c>
      <c r="C51" s="70" t="s">
        <v>68</v>
      </c>
      <c r="D51" s="75">
        <v>490</v>
      </c>
      <c r="E51" s="75" t="s">
        <v>17</v>
      </c>
      <c r="F51" s="73" t="s">
        <v>340</v>
      </c>
      <c r="G51" s="74">
        <f t="shared" ca="1" si="47"/>
        <v>87922</v>
      </c>
      <c r="H51" s="74">
        <f t="shared" ca="1" si="48"/>
        <v>92403</v>
      </c>
      <c r="I51" s="74">
        <f t="shared" ca="1" si="49"/>
        <v>98658</v>
      </c>
      <c r="J51" s="74">
        <f t="shared" ca="1" si="50"/>
        <v>101421</v>
      </c>
      <c r="K51" s="74">
        <f t="shared" ca="1" si="51"/>
        <v>104261</v>
      </c>
      <c r="L51" s="74">
        <f t="shared" ca="1" si="52"/>
        <v>107235</v>
      </c>
      <c r="M51" s="74">
        <f t="shared" ca="1" si="53"/>
        <v>110254</v>
      </c>
      <c r="N51" s="72"/>
      <c r="P51" s="187" t="str">
        <f t="shared" si="42"/>
        <v>04103C</v>
      </c>
      <c r="Q51" s="186" t="s">
        <v>600</v>
      </c>
      <c r="R51" s="188" t="str">
        <f t="shared" si="43"/>
        <v>Enterprise Contract Adminstrator</v>
      </c>
      <c r="S51" s="189" t="str">
        <f t="shared" si="44"/>
        <v>90</v>
      </c>
      <c r="T51" s="186" cm="1">
        <f t="array" aca="1" ref="T51" ca="1">ROUND(IF($Q51="Y",VLOOKUP($P51, INDIRECT($Q$2),T$6,0)*INDIRECT($P$1),VLOOKUP($P51, INDIRECT($Q$2),T$6,0)),IF($E51="E",0,3))</f>
        <v>87922</v>
      </c>
      <c r="U51" s="186" cm="1">
        <f t="array" aca="1" ref="U51" ca="1">ROUND(IF($Q51="Y",VLOOKUP($P51, INDIRECT($Q$2),U$6,0)*INDIRECT($P$1),VLOOKUP($P51, INDIRECT($Q$2),U$6,0)),IF($E51="E",0,3))</f>
        <v>92403</v>
      </c>
      <c r="V51" s="186" cm="1">
        <f t="array" aca="1" ref="V51" ca="1">ROUND(IF($Q51="Y",VLOOKUP($P51, INDIRECT($Q$2),V$6,0)*INDIRECT($P$1),VLOOKUP($P51, INDIRECT($Q$2),V$6,0)),IF($E51="E",0,3))</f>
        <v>98658</v>
      </c>
      <c r="W51" s="186" cm="1">
        <f t="array" aca="1" ref="W51" ca="1">ROUND(IF($Q51="Y",VLOOKUP($P51, INDIRECT($Q$2),W$6,0)*INDIRECT($P$1),VLOOKUP($P51, INDIRECT($Q$2),W$6,0)),IF($E51="E",0,3))</f>
        <v>101421</v>
      </c>
      <c r="X51" s="186" cm="1">
        <f t="array" aca="1" ref="X51" ca="1">ROUND(IF($Q51="Y",VLOOKUP($P51, INDIRECT($Q$2),X$6,0)*INDIRECT($P$1),VLOOKUP($P51, INDIRECT($Q$2),X$6,0)),IF($E51="E",0,3))</f>
        <v>104261</v>
      </c>
      <c r="Y51" s="186" cm="1">
        <f t="array" aca="1" ref="Y51" ca="1">ROUND(IF($Q51="Y",VLOOKUP($P51, INDIRECT($Q$2),Y$6,0)*INDIRECT($P$1),VLOOKUP($P51, INDIRECT($Q$2),Y$6,0)),IF($E51="E",0,3))</f>
        <v>107235</v>
      </c>
      <c r="Z51" s="186" cm="1">
        <f t="array" aca="1" ref="Z51" ca="1">ROUND(IF($Q51="Y",VLOOKUP($P51, INDIRECT($Q$2),Z$6,0)*INDIRECT($P$1),VLOOKUP($P51, INDIRECT($Q$2),Z$6,0)),IF($E51="E",0,3))</f>
        <v>110254</v>
      </c>
      <c r="AA51" s="186"/>
      <c r="AB51" s="282" t="str">
        <f t="shared" si="8"/>
        <v>04103C</v>
      </c>
      <c r="AC51" s="130" t="str">
        <f t="shared" si="45"/>
        <v>Enterprise Contract Adminstrator</v>
      </c>
      <c r="AD51" s="284" t="str">
        <f t="shared" si="46"/>
        <v>90</v>
      </c>
      <c r="AE51" s="282">
        <f t="shared" ca="1" si="54"/>
        <v>42.271000000000001</v>
      </c>
      <c r="AF51" s="282">
        <f t="shared" ca="1" si="55"/>
        <v>44.424999999999997</v>
      </c>
      <c r="AG51" s="282">
        <f t="shared" ca="1" si="56"/>
        <v>47.431999999999995</v>
      </c>
      <c r="AH51" s="282">
        <f t="shared" ca="1" si="57"/>
        <v>48.760999999999996</v>
      </c>
      <c r="AI51" s="282">
        <f t="shared" ca="1" si="58"/>
        <v>50.125999999999998</v>
      </c>
      <c r="AJ51" s="282">
        <f t="shared" ca="1" si="59"/>
        <v>51.555999999999997</v>
      </c>
      <c r="AK51" s="282">
        <f t="shared" ca="1" si="60"/>
        <v>53.006999999999998</v>
      </c>
    </row>
    <row r="52" spans="1:38" x14ac:dyDescent="0.3">
      <c r="A52" s="75" t="s">
        <v>1054</v>
      </c>
      <c r="B52" s="75">
        <v>11</v>
      </c>
      <c r="C52" s="70" t="s">
        <v>1055</v>
      </c>
      <c r="D52" s="75">
        <v>503</v>
      </c>
      <c r="E52" s="75" t="s">
        <v>17</v>
      </c>
      <c r="F52" s="73" t="s">
        <v>1056</v>
      </c>
      <c r="G52" s="74">
        <f t="shared" si="47"/>
        <v>101439</v>
      </c>
      <c r="H52" s="74">
        <f t="shared" si="48"/>
        <v>105493</v>
      </c>
      <c r="I52" s="74">
        <f t="shared" si="49"/>
        <v>109716</v>
      </c>
      <c r="J52" s="74">
        <f t="shared" si="50"/>
        <v>114104</v>
      </c>
      <c r="K52" s="74">
        <f t="shared" si="51"/>
        <v>118668</v>
      </c>
      <c r="L52" s="74">
        <f t="shared" si="52"/>
        <v>0</v>
      </c>
      <c r="M52" s="74">
        <f t="shared" si="53"/>
        <v>0</v>
      </c>
      <c r="N52" s="72"/>
      <c r="P52" s="187" t="str">
        <f t="shared" si="42"/>
        <v>53085C</v>
      </c>
      <c r="Q52" s="186" t="s">
        <v>600</v>
      </c>
      <c r="R52" s="188" t="str">
        <f t="shared" si="43"/>
        <v>Enterprise Information Management Analyst - Supervisory</v>
      </c>
      <c r="S52" s="189" t="str">
        <f t="shared" si="44"/>
        <v>152</v>
      </c>
      <c r="T52" s="391">
        <v>101439</v>
      </c>
      <c r="U52" s="391">
        <v>105493</v>
      </c>
      <c r="V52" s="391">
        <v>109716</v>
      </c>
      <c r="W52" s="391">
        <v>114104</v>
      </c>
      <c r="X52" s="391">
        <v>118668</v>
      </c>
      <c r="AA52" s="186"/>
      <c r="AB52" s="282" t="str">
        <f t="shared" si="8"/>
        <v>53085C</v>
      </c>
      <c r="AC52" s="130" t="str">
        <f t="shared" si="45"/>
        <v>Enterprise Information Management Analyst - Supervisory</v>
      </c>
      <c r="AD52" s="284" t="str">
        <f t="shared" si="46"/>
        <v>152</v>
      </c>
      <c r="AE52" s="282">
        <f t="shared" si="54"/>
        <v>48.768999999999998</v>
      </c>
      <c r="AF52" s="282">
        <f t="shared" si="55"/>
        <v>50.717999999999996</v>
      </c>
      <c r="AG52" s="282">
        <f t="shared" si="56"/>
        <v>52.748999999999995</v>
      </c>
      <c r="AH52" s="282">
        <f t="shared" si="57"/>
        <v>54.857999999999997</v>
      </c>
      <c r="AI52" s="282">
        <f t="shared" si="58"/>
        <v>57.052</v>
      </c>
      <c r="AJ52" s="282" t="str">
        <f t="shared" si="59"/>
        <v/>
      </c>
      <c r="AK52" s="282" t="str">
        <f t="shared" si="60"/>
        <v/>
      </c>
    </row>
    <row r="53" spans="1:38" x14ac:dyDescent="0.3">
      <c r="A53" s="75" t="s">
        <v>71</v>
      </c>
      <c r="B53" s="75">
        <v>10</v>
      </c>
      <c r="C53" s="70" t="s">
        <v>70</v>
      </c>
      <c r="D53" s="75">
        <v>455</v>
      </c>
      <c r="E53" s="75" t="s">
        <v>17</v>
      </c>
      <c r="F53" s="73" t="s">
        <v>341</v>
      </c>
      <c r="G53" s="74">
        <f t="shared" ca="1" si="47"/>
        <v>85189</v>
      </c>
      <c r="H53" s="74">
        <f t="shared" ca="1" si="48"/>
        <v>89430</v>
      </c>
      <c r="I53" s="74">
        <f t="shared" ca="1" si="49"/>
        <v>93913</v>
      </c>
      <c r="J53" s="74">
        <f t="shared" ca="1" si="50"/>
        <v>99986</v>
      </c>
      <c r="K53" s="74">
        <f t="shared" ca="1" si="51"/>
        <v>102783</v>
      </c>
      <c r="L53" s="74">
        <f t="shared" ca="1" si="52"/>
        <v>105664</v>
      </c>
      <c r="M53" s="74">
        <f t="shared" ca="1" si="53"/>
        <v>108676</v>
      </c>
      <c r="N53" s="72"/>
      <c r="P53" s="187" t="str">
        <f t="shared" si="42"/>
        <v>04112C</v>
      </c>
      <c r="Q53" s="191" t="s">
        <v>600</v>
      </c>
      <c r="R53" s="188" t="str">
        <f t="shared" si="43"/>
        <v>Enterprise Procurement Specialist</v>
      </c>
      <c r="S53" s="189" t="str">
        <f t="shared" si="44"/>
        <v>34M</v>
      </c>
      <c r="T53" s="186" cm="1">
        <f t="array" aca="1" ref="T53" ca="1">ROUND(IF($Q53="Y",VLOOKUP($P53, INDIRECT($Q$2),T$6,0)*INDIRECT($P$1),VLOOKUP($P53, INDIRECT($Q$2),T$6,0)),IF($E53="E",0,3))</f>
        <v>85189</v>
      </c>
      <c r="U53" s="186" cm="1">
        <f t="array" aca="1" ref="U53" ca="1">ROUND(IF($Q53="Y",VLOOKUP($P53, INDIRECT($Q$2),U$6,0)*INDIRECT($P$1),VLOOKUP($P53, INDIRECT($Q$2),U$6,0)),IF($E53="E",0,3))</f>
        <v>89430</v>
      </c>
      <c r="V53" s="186" cm="1">
        <f t="array" aca="1" ref="V53" ca="1">ROUND(IF($Q53="Y",VLOOKUP($P53, INDIRECT($Q$2),V$6,0)*INDIRECT($P$1),VLOOKUP($P53, INDIRECT($Q$2),V$6,0)),IF($E53="E",0,3))</f>
        <v>93913</v>
      </c>
      <c r="W53" s="186" cm="1">
        <f t="array" aca="1" ref="W53" ca="1">ROUND(IF($Q53="Y",VLOOKUP($P53, INDIRECT($Q$2),W$6,0)*INDIRECT($P$1),VLOOKUP($P53, INDIRECT($Q$2),W$6,0)),IF($E53="E",0,3))</f>
        <v>99986</v>
      </c>
      <c r="X53" s="186" cm="1">
        <f t="array" aca="1" ref="X53" ca="1">ROUND(IF($Q53="Y",VLOOKUP($P53, INDIRECT($Q$2),X$6,0)*INDIRECT($P$1),VLOOKUP($P53, INDIRECT($Q$2),X$6,0)),IF($E53="E",0,3))</f>
        <v>102783</v>
      </c>
      <c r="Y53" s="186" cm="1">
        <f t="array" aca="1" ref="Y53" ca="1">ROUND(IF($Q53="Y",VLOOKUP($P53, INDIRECT($Q$2),Y$6,0)*INDIRECT($P$1),VLOOKUP($P53, INDIRECT($Q$2),Y$6,0)),IF($E53="E",0,3))</f>
        <v>105664</v>
      </c>
      <c r="Z53" s="186" cm="1">
        <f t="array" aca="1" ref="Z53" ca="1">ROUND(IF($Q53="Y",VLOOKUP($P53, INDIRECT($Q$2),Z$6,0)*INDIRECT($P$1),VLOOKUP($P53, INDIRECT($Q$2),Z$6,0)),IF($E53="E",0,3))</f>
        <v>108676</v>
      </c>
      <c r="AA53" s="186"/>
      <c r="AB53" s="282" t="str">
        <f t="shared" si="8"/>
        <v>04112C</v>
      </c>
      <c r="AC53" s="130" t="str">
        <f t="shared" si="45"/>
        <v>Enterprise Procurement Specialist</v>
      </c>
      <c r="AD53" s="284" t="str">
        <f t="shared" si="46"/>
        <v>34M</v>
      </c>
      <c r="AE53" s="282">
        <f t="shared" ca="1" si="54"/>
        <v>40.957000000000001</v>
      </c>
      <c r="AF53" s="282">
        <f t="shared" ca="1" si="55"/>
        <v>42.995999999999995</v>
      </c>
      <c r="AG53" s="282">
        <f t="shared" ca="1" si="56"/>
        <v>45.150999999999996</v>
      </c>
      <c r="AH53" s="282">
        <f t="shared" ca="1" si="57"/>
        <v>48.070999999999998</v>
      </c>
      <c r="AI53" s="282">
        <f t="shared" ca="1" si="58"/>
        <v>49.414999999999999</v>
      </c>
      <c r="AJ53" s="282">
        <f t="shared" ca="1" si="59"/>
        <v>50.8</v>
      </c>
      <c r="AK53" s="282">
        <f t="shared" ca="1" si="60"/>
        <v>52.248999999999995</v>
      </c>
    </row>
    <row r="54" spans="1:38" x14ac:dyDescent="0.3">
      <c r="A54" s="75" t="s">
        <v>1003</v>
      </c>
      <c r="B54" s="75">
        <v>12</v>
      </c>
      <c r="C54" s="70" t="s">
        <v>120</v>
      </c>
      <c r="D54" s="75">
        <v>548</v>
      </c>
      <c r="E54" s="75" t="s">
        <v>17</v>
      </c>
      <c r="F54" s="73" t="s">
        <v>781</v>
      </c>
      <c r="G54" s="74">
        <f t="shared" ca="1" si="47"/>
        <v>99902</v>
      </c>
      <c r="H54" s="74">
        <f t="shared" ca="1" si="48"/>
        <v>104897</v>
      </c>
      <c r="I54" s="74">
        <f t="shared" ca="1" si="49"/>
        <v>110140</v>
      </c>
      <c r="J54" s="74">
        <f t="shared" ca="1" si="50"/>
        <v>117335</v>
      </c>
      <c r="K54" s="74">
        <f t="shared" ca="1" si="51"/>
        <v>120622</v>
      </c>
      <c r="L54" s="74">
        <f t="shared" ca="1" si="52"/>
        <v>124002</v>
      </c>
      <c r="M54" s="74">
        <f t="shared" ca="1" si="53"/>
        <v>127534</v>
      </c>
      <c r="N54" s="72"/>
      <c r="P54" s="187" t="str">
        <f t="shared" si="42"/>
        <v>52906C</v>
      </c>
      <c r="Q54" s="191" t="s">
        <v>600</v>
      </c>
      <c r="R54" s="188" t="str">
        <f t="shared" si="43"/>
        <v>Epidemiology, Research, Evaluation &amp; Emergency Response Manager</v>
      </c>
      <c r="S54" s="189" t="str">
        <f t="shared" si="44"/>
        <v>50</v>
      </c>
      <c r="T54" s="186" cm="1">
        <f t="array" aca="1" ref="T54" ca="1">ROUND(IF($Q54="Y",VLOOKUP($P54, INDIRECT($Q$2),T$6,0)*INDIRECT($P$1),VLOOKUP($P54, INDIRECT($Q$2),T$6,0)),IF($E54="E",0,3))</f>
        <v>99902</v>
      </c>
      <c r="U54" s="186" cm="1">
        <f t="array" aca="1" ref="U54" ca="1">ROUND(IF($Q54="Y",VLOOKUP($P54, INDIRECT($Q$2),U$6,0)*INDIRECT($P$1),VLOOKUP($P54, INDIRECT($Q$2),U$6,0)),IF($E54="E",0,3))</f>
        <v>104897</v>
      </c>
      <c r="V54" s="186" cm="1">
        <f t="array" aca="1" ref="V54" ca="1">ROUND(IF($Q54="Y",VLOOKUP($P54, INDIRECT($Q$2),V$6,0)*INDIRECT($P$1),VLOOKUP($P54, INDIRECT($Q$2),V$6,0)),IF($E54="E",0,3))</f>
        <v>110140</v>
      </c>
      <c r="W54" s="186" cm="1">
        <f t="array" aca="1" ref="W54" ca="1">ROUND(IF($Q54="Y",VLOOKUP($P54, INDIRECT($Q$2),W$6,0)*INDIRECT($P$1),VLOOKUP($P54, INDIRECT($Q$2),W$6,0)),IF($E54="E",0,3))</f>
        <v>117335</v>
      </c>
      <c r="X54" s="186" cm="1">
        <f t="array" aca="1" ref="X54" ca="1">ROUND(IF($Q54="Y",VLOOKUP($P54, INDIRECT($Q$2),X$6,0)*INDIRECT($P$1),VLOOKUP($P54, INDIRECT($Q$2),X$6,0)),IF($E54="E",0,3))</f>
        <v>120622</v>
      </c>
      <c r="Y54" s="186" cm="1">
        <f t="array" aca="1" ref="Y54" ca="1">ROUND(IF($Q54="Y",VLOOKUP($P54, INDIRECT($Q$2),Y$6,0)*INDIRECT($P$1),VLOOKUP($P54, INDIRECT($Q$2),Y$6,0)),IF($E54="E",0,3))</f>
        <v>124002</v>
      </c>
      <c r="Z54" s="186" cm="1">
        <f t="array" aca="1" ref="Z54" ca="1">ROUND(IF($Q54="Y",VLOOKUP($P54, INDIRECT($Q$2),Z$6,0)*INDIRECT($P$1),VLOOKUP($P54, INDIRECT($Q$2),Z$6,0)),IF($E54="E",0,3))</f>
        <v>127534</v>
      </c>
      <c r="AA54" s="186"/>
      <c r="AB54" s="282" t="str">
        <f t="shared" si="8"/>
        <v>52906C</v>
      </c>
      <c r="AC54" s="130" t="str">
        <f t="shared" si="45"/>
        <v>Epidemiology, Research, Evaluation &amp; Emergency Response Manager</v>
      </c>
      <c r="AD54" s="284" t="str">
        <f t="shared" si="46"/>
        <v>50</v>
      </c>
      <c r="AE54" s="282">
        <f t="shared" ca="1" si="54"/>
        <v>48.03</v>
      </c>
      <c r="AF54" s="282">
        <f t="shared" ca="1" si="55"/>
        <v>50.431999999999995</v>
      </c>
      <c r="AG54" s="282">
        <f t="shared" ca="1" si="56"/>
        <v>52.951999999999998</v>
      </c>
      <c r="AH54" s="282">
        <f t="shared" ca="1" si="57"/>
        <v>56.411999999999999</v>
      </c>
      <c r="AI54" s="282">
        <f t="shared" ca="1" si="58"/>
        <v>57.991999999999997</v>
      </c>
      <c r="AJ54" s="282">
        <f t="shared" ca="1" si="59"/>
        <v>59.616999999999997</v>
      </c>
      <c r="AK54" s="282">
        <f t="shared" ca="1" si="60"/>
        <v>61.314999999999998</v>
      </c>
    </row>
    <row r="55" spans="1:38" x14ac:dyDescent="0.3">
      <c r="A55" s="75" t="s">
        <v>72</v>
      </c>
      <c r="B55" s="75">
        <v>8</v>
      </c>
      <c r="C55" s="70" t="s">
        <v>576</v>
      </c>
      <c r="D55" s="75">
        <v>393</v>
      </c>
      <c r="E55" s="75" t="s">
        <v>17</v>
      </c>
      <c r="F55" s="73" t="s">
        <v>342</v>
      </c>
      <c r="G55" s="74">
        <f t="shared" ca="1" si="47"/>
        <v>78272</v>
      </c>
      <c r="H55" s="74">
        <f t="shared" ca="1" si="48"/>
        <v>81408</v>
      </c>
      <c r="I55" s="74">
        <f t="shared" ca="1" si="49"/>
        <v>84665</v>
      </c>
      <c r="J55" s="74">
        <f t="shared" ca="1" si="50"/>
        <v>88055</v>
      </c>
      <c r="K55" s="74">
        <f t="shared" ca="1" si="51"/>
        <v>91583</v>
      </c>
      <c r="L55" s="74">
        <f t="shared" ca="1" si="52"/>
        <v>0</v>
      </c>
      <c r="M55" s="74">
        <f t="shared" ca="1" si="53"/>
        <v>0</v>
      </c>
      <c r="N55" s="72"/>
      <c r="P55" s="187" t="str">
        <f t="shared" ref="P55:P71" si="81">A55</f>
        <v>04245C</v>
      </c>
      <c r="Q55" s="186" t="s">
        <v>600</v>
      </c>
      <c r="R55" s="188" t="str">
        <f t="shared" ref="R55:R86" si="82">F55</f>
        <v xml:space="preserve">Executive Assistant to Police Chief </v>
      </c>
      <c r="S55" s="189" t="str">
        <f t="shared" ref="S55:S75" si="83">C55</f>
        <v>099</v>
      </c>
      <c r="T55" s="186" cm="1">
        <f t="array" aca="1" ref="T55" ca="1">ROUND(IF($Q55="Y",VLOOKUP($P55, INDIRECT($Q$2),T$6,0)*INDIRECT($P$1),VLOOKUP($P55, INDIRECT($Q$2),T$6,0)),IF($E55="E",0,3))</f>
        <v>78272</v>
      </c>
      <c r="U55" s="186" cm="1">
        <f t="array" aca="1" ref="U55" ca="1">ROUND(IF($Q55="Y",VLOOKUP($P55, INDIRECT($Q$2),U$6,0)*INDIRECT($P$1),VLOOKUP($P55, INDIRECT($Q$2),U$6,0)),IF($E55="E",0,3))</f>
        <v>81408</v>
      </c>
      <c r="V55" s="186" cm="1">
        <f t="array" aca="1" ref="V55" ca="1">ROUND(IF($Q55="Y",VLOOKUP($P55, INDIRECT($Q$2),V$6,0)*INDIRECT($P$1),VLOOKUP($P55, INDIRECT($Q$2),V$6,0)),IF($E55="E",0,3))</f>
        <v>84665</v>
      </c>
      <c r="W55" s="186" cm="1">
        <f t="array" aca="1" ref="W55" ca="1">ROUND(IF($Q55="Y",VLOOKUP($P55, INDIRECT($Q$2),W$6,0)*INDIRECT($P$1),VLOOKUP($P55, INDIRECT($Q$2),W$6,0)),IF($E55="E",0,3))</f>
        <v>88055</v>
      </c>
      <c r="X55" s="186" cm="1">
        <f t="array" aca="1" ref="X55" ca="1">ROUND(IF($Q55="Y",VLOOKUP($P55, INDIRECT($Q$2),X$6,0)*INDIRECT($P$1),VLOOKUP($P55, INDIRECT($Q$2),X$6,0)),IF($E55="E",0,3))</f>
        <v>91583</v>
      </c>
      <c r="Y55" s="186" cm="1">
        <f t="array" aca="1" ref="Y55" ca="1">ROUND(IF($Q55="Y",VLOOKUP($P55, INDIRECT($Q$2),Y$6,0)*INDIRECT($P$1),VLOOKUP($P55, INDIRECT($Q$2),Y$6,0)),IF($E55="E",0,3))</f>
        <v>0</v>
      </c>
      <c r="Z55" s="186" cm="1">
        <f t="array" aca="1" ref="Z55" ca="1">ROUND(IF($Q55="Y",VLOOKUP($P55, INDIRECT($Q$2),Z$6,0)*INDIRECT($P$1),VLOOKUP($P55, INDIRECT($Q$2),Z$6,0)),IF($E55="E",0,3))</f>
        <v>0</v>
      </c>
      <c r="AA55" s="186"/>
      <c r="AB55" s="282" t="str">
        <f t="shared" si="8"/>
        <v>04245C</v>
      </c>
      <c r="AC55" s="130" t="str">
        <f t="shared" ref="AC55:AC86" si="84">F55</f>
        <v xml:space="preserve">Executive Assistant to Police Chief </v>
      </c>
      <c r="AD55" s="284" t="str">
        <f t="shared" ref="AD55:AD86" si="85">C55</f>
        <v>099</v>
      </c>
      <c r="AE55" s="282">
        <f t="shared" ca="1" si="54"/>
        <v>37.631</v>
      </c>
      <c r="AF55" s="282">
        <f t="shared" ca="1" si="55"/>
        <v>39.138999999999996</v>
      </c>
      <c r="AG55" s="282">
        <f t="shared" ca="1" si="56"/>
        <v>40.704999999999998</v>
      </c>
      <c r="AH55" s="282">
        <f t="shared" ca="1" si="57"/>
        <v>42.335000000000001</v>
      </c>
      <c r="AI55" s="282">
        <f t="shared" ca="1" si="58"/>
        <v>44.030999999999999</v>
      </c>
      <c r="AJ55" s="282" t="str">
        <f t="shared" ca="1" si="59"/>
        <v/>
      </c>
      <c r="AK55" s="282" t="str">
        <f t="shared" ca="1" si="60"/>
        <v/>
      </c>
    </row>
    <row r="56" spans="1:38" x14ac:dyDescent="0.3">
      <c r="A56" s="75" t="s">
        <v>73</v>
      </c>
      <c r="B56" s="75">
        <v>13</v>
      </c>
      <c r="C56" s="70" t="s">
        <v>76</v>
      </c>
      <c r="D56" s="75">
        <v>590</v>
      </c>
      <c r="E56" s="75" t="s">
        <v>17</v>
      </c>
      <c r="F56" s="73" t="s">
        <v>545</v>
      </c>
      <c r="G56" s="74">
        <f t="shared" ca="1" si="47"/>
        <v>114159</v>
      </c>
      <c r="H56" s="74">
        <f t="shared" ca="1" si="48"/>
        <v>118723</v>
      </c>
      <c r="I56" s="74">
        <f t="shared" ca="1" si="49"/>
        <v>123473</v>
      </c>
      <c r="J56" s="74">
        <f t="shared" ca="1" si="50"/>
        <v>128412</v>
      </c>
      <c r="K56" s="74">
        <f t="shared" ca="1" si="51"/>
        <v>133549</v>
      </c>
      <c r="L56" s="74">
        <f t="shared" ca="1" si="52"/>
        <v>0</v>
      </c>
      <c r="M56" s="74">
        <f t="shared" ca="1" si="53"/>
        <v>0</v>
      </c>
      <c r="N56" s="72"/>
      <c r="P56" s="187" t="str">
        <f t="shared" si="81"/>
        <v>03400C</v>
      </c>
      <c r="Q56" s="191" t="s">
        <v>600</v>
      </c>
      <c r="R56" s="188" t="str">
        <f t="shared" si="82"/>
        <v>Executive Manager Minneapolis Employment and Training Program</v>
      </c>
      <c r="S56" s="189" t="str">
        <f t="shared" si="83"/>
        <v>63</v>
      </c>
      <c r="T56" s="186" cm="1">
        <f t="array" aca="1" ref="T56" ca="1">ROUND(IF($Q56="Y",VLOOKUP($P56, INDIRECT($Q$2),T$6,0)*INDIRECT($P$1),VLOOKUP($P56, INDIRECT($Q$2),T$6,0)),IF($E56="E",0,3))</f>
        <v>114159</v>
      </c>
      <c r="U56" s="186" cm="1">
        <f t="array" aca="1" ref="U56" ca="1">ROUND(IF($Q56="Y",VLOOKUP($P56, INDIRECT($Q$2),U$6,0)*INDIRECT($P$1),VLOOKUP($P56, INDIRECT($Q$2),U$6,0)),IF($E56="E",0,3))</f>
        <v>118723</v>
      </c>
      <c r="V56" s="186" cm="1">
        <f t="array" aca="1" ref="V56" ca="1">ROUND(IF($Q56="Y",VLOOKUP($P56, INDIRECT($Q$2),V$6,0)*INDIRECT($P$1),VLOOKUP($P56, INDIRECT($Q$2),V$6,0)),IF($E56="E",0,3))</f>
        <v>123473</v>
      </c>
      <c r="W56" s="186" cm="1">
        <f t="array" aca="1" ref="W56" ca="1">ROUND(IF($Q56="Y",VLOOKUP($P56, INDIRECT($Q$2),W$6,0)*INDIRECT($P$1),VLOOKUP($P56, INDIRECT($Q$2),W$6,0)),IF($E56="E",0,3))</f>
        <v>128412</v>
      </c>
      <c r="X56" s="186" cm="1">
        <f t="array" aca="1" ref="X56" ca="1">ROUND(IF($Q56="Y",VLOOKUP($P56, INDIRECT($Q$2),X$6,0)*INDIRECT($P$1),VLOOKUP($P56, INDIRECT($Q$2),X$6,0)),IF($E56="E",0,3))</f>
        <v>133549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8"/>
        <v>03400C</v>
      </c>
      <c r="AC56" s="130" t="str">
        <f t="shared" si="84"/>
        <v>Executive Manager Minneapolis Employment and Training Program</v>
      </c>
      <c r="AD56" s="284" t="str">
        <f t="shared" si="85"/>
        <v>63</v>
      </c>
      <c r="AE56" s="282">
        <f t="shared" ca="1" si="54"/>
        <v>54.884999999999998</v>
      </c>
      <c r="AF56" s="282">
        <f t="shared" ca="1" si="55"/>
        <v>57.079000000000001</v>
      </c>
      <c r="AG56" s="282">
        <f t="shared" ca="1" si="56"/>
        <v>59.363</v>
      </c>
      <c r="AH56" s="282">
        <f t="shared" ca="1" si="57"/>
        <v>61.736999999999995</v>
      </c>
      <c r="AI56" s="282">
        <f t="shared" ca="1" si="58"/>
        <v>64.207000000000008</v>
      </c>
      <c r="AJ56" s="282" t="str">
        <f t="shared" ca="1" si="59"/>
        <v/>
      </c>
      <c r="AK56" s="282" t="str">
        <f t="shared" ca="1" si="60"/>
        <v/>
      </c>
    </row>
    <row r="57" spans="1:38" x14ac:dyDescent="0.3">
      <c r="A57" s="75" t="s">
        <v>74</v>
      </c>
      <c r="B57" s="75">
        <v>11</v>
      </c>
      <c r="C57" s="70" t="s">
        <v>577</v>
      </c>
      <c r="D57" s="75">
        <v>505</v>
      </c>
      <c r="E57" s="75" t="s">
        <v>17</v>
      </c>
      <c r="F57" s="73" t="s">
        <v>344</v>
      </c>
      <c r="G57" s="74">
        <f t="shared" ca="1" si="47"/>
        <v>101422</v>
      </c>
      <c r="H57" s="74">
        <f t="shared" ca="1" si="48"/>
        <v>105483</v>
      </c>
      <c r="I57" s="74">
        <f t="shared" ca="1" si="49"/>
        <v>109708</v>
      </c>
      <c r="J57" s="74">
        <f t="shared" ca="1" si="50"/>
        <v>114100</v>
      </c>
      <c r="K57" s="74">
        <f t="shared" ca="1" si="51"/>
        <v>118668</v>
      </c>
      <c r="L57" s="74">
        <f t="shared" ca="1" si="52"/>
        <v>0</v>
      </c>
      <c r="M57" s="74">
        <f t="shared" ca="1" si="53"/>
        <v>0</v>
      </c>
      <c r="N57" s="72"/>
      <c r="P57" s="187" t="str">
        <f t="shared" si="81"/>
        <v>04239C</v>
      </c>
      <c r="Q57" s="191" t="s">
        <v>600</v>
      </c>
      <c r="R57" s="188" t="str">
        <f t="shared" si="82"/>
        <v>Executive Manager of Arts</v>
      </c>
      <c r="S57" s="189" t="str">
        <f t="shared" si="83"/>
        <v>041</v>
      </c>
      <c r="T57" s="186" cm="1">
        <f t="array" aca="1" ref="T57" ca="1">ROUND(IF($Q57="Y",VLOOKUP($P57, INDIRECT($Q$2),T$6,0)*INDIRECT($P$1),VLOOKUP($P57, INDIRECT($Q$2),T$6,0)),IF($E57="E",0,3))</f>
        <v>101422</v>
      </c>
      <c r="U57" s="186" cm="1">
        <f t="array" aca="1" ref="U57" ca="1">ROUND(IF($Q57="Y",VLOOKUP($P57, INDIRECT($Q$2),U$6,0)*INDIRECT($P$1),VLOOKUP($P57, INDIRECT($Q$2),U$6,0)),IF($E57="E",0,3))</f>
        <v>105483</v>
      </c>
      <c r="V57" s="186" cm="1">
        <f t="array" aca="1" ref="V57" ca="1">ROUND(IF($Q57="Y",VLOOKUP($P57, INDIRECT($Q$2),V$6,0)*INDIRECT($P$1),VLOOKUP($P57, INDIRECT($Q$2),V$6,0)),IF($E57="E",0,3))</f>
        <v>109708</v>
      </c>
      <c r="W57" s="186" cm="1">
        <f t="array" aca="1" ref="W57" ca="1">ROUND(IF($Q57="Y",VLOOKUP($P57, INDIRECT($Q$2),W$6,0)*INDIRECT($P$1),VLOOKUP($P57, INDIRECT($Q$2),W$6,0)),IF($E57="E",0,3))</f>
        <v>114100</v>
      </c>
      <c r="X57" s="186" cm="1">
        <f t="array" aca="1" ref="X57" ca="1">ROUND(IF($Q57="Y",VLOOKUP($P57, INDIRECT($Q$2),X$6,0)*INDIRECT($P$1),VLOOKUP($P57, INDIRECT($Q$2),X$6,0)),IF($E57="E",0,3))</f>
        <v>118668</v>
      </c>
      <c r="Y57" s="186" cm="1">
        <f t="array" aca="1" ref="Y57" ca="1">ROUND(IF($Q57="Y",VLOOKUP($P57, INDIRECT($Q$2),Y$6,0)*INDIRECT($P$1),VLOOKUP($P57, INDIRECT($Q$2),Y$6,0)),IF($E57="E",0,3))</f>
        <v>0</v>
      </c>
      <c r="Z57" s="186" cm="1">
        <f t="array" aca="1" ref="Z57" ca="1">ROUND(IF($Q57="Y",VLOOKUP($P57, INDIRECT($Q$2),Z$6,0)*INDIRECT($P$1),VLOOKUP($P57, INDIRECT($Q$2),Z$6,0)),IF($E57="E",0,3))</f>
        <v>0</v>
      </c>
      <c r="AA57" s="186"/>
      <c r="AB57" s="282" t="str">
        <f t="shared" si="8"/>
        <v>04239C</v>
      </c>
      <c r="AC57" s="130" t="str">
        <f t="shared" si="84"/>
        <v>Executive Manager of Arts</v>
      </c>
      <c r="AD57" s="284" t="str">
        <f t="shared" si="85"/>
        <v>041</v>
      </c>
      <c r="AE57" s="282">
        <f t="shared" ca="1" si="54"/>
        <v>48.760999999999996</v>
      </c>
      <c r="AF57" s="282">
        <f t="shared" ca="1" si="55"/>
        <v>50.713000000000001</v>
      </c>
      <c r="AG57" s="282">
        <f t="shared" ca="1" si="56"/>
        <v>52.744999999999997</v>
      </c>
      <c r="AH57" s="282">
        <f t="shared" ca="1" si="57"/>
        <v>54.855999999999995</v>
      </c>
      <c r="AI57" s="282">
        <f t="shared" ca="1" si="58"/>
        <v>57.052</v>
      </c>
      <c r="AJ57" s="282" t="str">
        <f t="shared" ca="1" si="59"/>
        <v/>
      </c>
      <c r="AK57" s="282" t="str">
        <f t="shared" ca="1" si="60"/>
        <v/>
      </c>
    </row>
    <row r="58" spans="1:38" x14ac:dyDescent="0.3">
      <c r="A58" s="75" t="s">
        <v>77</v>
      </c>
      <c r="B58" s="75">
        <v>13</v>
      </c>
      <c r="C58" s="70" t="s">
        <v>76</v>
      </c>
      <c r="D58" s="75">
        <v>598</v>
      </c>
      <c r="E58" s="75" t="s">
        <v>17</v>
      </c>
      <c r="F58" s="73" t="s">
        <v>346</v>
      </c>
      <c r="G58" s="74">
        <f t="shared" ca="1" si="47"/>
        <v>114159</v>
      </c>
      <c r="H58" s="74">
        <f t="shared" ca="1" si="48"/>
        <v>118723</v>
      </c>
      <c r="I58" s="74">
        <f t="shared" ca="1" si="49"/>
        <v>123473</v>
      </c>
      <c r="J58" s="74">
        <f t="shared" ca="1" si="50"/>
        <v>128412</v>
      </c>
      <c r="K58" s="74">
        <f t="shared" ca="1" si="51"/>
        <v>133549</v>
      </c>
      <c r="L58" s="74">
        <f t="shared" ca="1" si="52"/>
        <v>0</v>
      </c>
      <c r="M58" s="74">
        <f t="shared" ca="1" si="53"/>
        <v>0</v>
      </c>
      <c r="N58" s="72"/>
      <c r="P58" s="187" t="str">
        <f t="shared" si="81"/>
        <v>04295C</v>
      </c>
      <c r="Q58" s="191" t="s">
        <v>600</v>
      </c>
      <c r="R58" s="188" t="str">
        <f t="shared" si="82"/>
        <v>Facility Manager</v>
      </c>
      <c r="S58" s="189" t="str">
        <f t="shared" si="83"/>
        <v>63</v>
      </c>
      <c r="T58" s="186" cm="1">
        <f t="array" aca="1" ref="T58" ca="1">ROUND(IF($Q58="Y",VLOOKUP($P58, INDIRECT($Q$2),T$6,0)*INDIRECT($P$1),VLOOKUP($P58, INDIRECT($Q$2),T$6,0)),IF($E58="E",0,3))</f>
        <v>114159</v>
      </c>
      <c r="U58" s="186" cm="1">
        <f t="array" aca="1" ref="U58" ca="1">ROUND(IF($Q58="Y",VLOOKUP($P58, INDIRECT($Q$2),U$6,0)*INDIRECT($P$1),VLOOKUP($P58, INDIRECT($Q$2),U$6,0)),IF($E58="E",0,3))</f>
        <v>118723</v>
      </c>
      <c r="V58" s="186" cm="1">
        <f t="array" aca="1" ref="V58" ca="1">ROUND(IF($Q58="Y",VLOOKUP($P58, INDIRECT($Q$2),V$6,0)*INDIRECT($P$1),VLOOKUP($P58, INDIRECT($Q$2),V$6,0)),IF($E58="E",0,3))</f>
        <v>123473</v>
      </c>
      <c r="W58" s="186" cm="1">
        <f t="array" aca="1" ref="W58" ca="1">ROUND(IF($Q58="Y",VLOOKUP($P58, INDIRECT($Q$2),W$6,0)*INDIRECT($P$1),VLOOKUP($P58, INDIRECT($Q$2),W$6,0)),IF($E58="E",0,3))</f>
        <v>128412</v>
      </c>
      <c r="X58" s="186" cm="1">
        <f t="array" aca="1" ref="X58" ca="1">ROUND(IF($Q58="Y",VLOOKUP($P58, INDIRECT($Q$2),X$6,0)*INDIRECT($P$1),VLOOKUP($P58, INDIRECT($Q$2),X$6,0)),IF($E58="E",0,3))</f>
        <v>133549</v>
      </c>
      <c r="Y58" s="186" cm="1">
        <f t="array" aca="1" ref="Y58" ca="1">ROUND(IF($Q58="Y",VLOOKUP($P58, INDIRECT($Q$2),Y$6,0)*INDIRECT($P$1),VLOOKUP($P58, INDIRECT($Q$2),Y$6,0)),IF($E58="E",0,3))</f>
        <v>0</v>
      </c>
      <c r="Z58" s="186" cm="1">
        <f t="array" aca="1" ref="Z58" ca="1">ROUND(IF($Q58="Y",VLOOKUP($P58, INDIRECT($Q$2),Z$6,0)*INDIRECT($P$1),VLOOKUP($P58, INDIRECT($Q$2),Z$6,0)),IF($E58="E",0,3))</f>
        <v>0</v>
      </c>
      <c r="AA58" s="186"/>
      <c r="AB58" s="282" t="str">
        <f t="shared" si="8"/>
        <v>04295C</v>
      </c>
      <c r="AC58" s="130" t="str">
        <f t="shared" si="84"/>
        <v>Facility Manager</v>
      </c>
      <c r="AD58" s="284" t="str">
        <f t="shared" si="85"/>
        <v>63</v>
      </c>
      <c r="AE58" s="282">
        <f t="shared" ca="1" si="54"/>
        <v>54.884999999999998</v>
      </c>
      <c r="AF58" s="282">
        <f t="shared" ca="1" si="55"/>
        <v>57.079000000000001</v>
      </c>
      <c r="AG58" s="282">
        <f t="shared" ca="1" si="56"/>
        <v>59.363</v>
      </c>
      <c r="AH58" s="282">
        <f t="shared" ca="1" si="57"/>
        <v>61.736999999999995</v>
      </c>
      <c r="AI58" s="282">
        <f t="shared" ca="1" si="58"/>
        <v>64.207000000000008</v>
      </c>
      <c r="AJ58" s="282" t="str">
        <f t="shared" ca="1" si="59"/>
        <v/>
      </c>
      <c r="AK58" s="282" t="str">
        <f t="shared" ca="1" si="60"/>
        <v/>
      </c>
    </row>
    <row r="59" spans="1:38" s="73" customFormat="1" x14ac:dyDescent="0.3">
      <c r="A59" s="75" t="s">
        <v>79</v>
      </c>
      <c r="B59" s="75">
        <v>4</v>
      </c>
      <c r="C59" s="70" t="s">
        <v>85</v>
      </c>
      <c r="D59" s="75">
        <v>208</v>
      </c>
      <c r="E59" s="75" t="s">
        <v>21</v>
      </c>
      <c r="F59" s="73" t="s">
        <v>347</v>
      </c>
      <c r="G59" s="74">
        <f t="shared" ca="1" si="47"/>
        <v>21.63</v>
      </c>
      <c r="H59" s="74">
        <f t="shared" ca="1" si="48"/>
        <v>22.416</v>
      </c>
      <c r="I59" s="74">
        <f t="shared" ca="1" si="49"/>
        <v>23.228999999999999</v>
      </c>
      <c r="J59" s="74">
        <f t="shared" ca="1" si="50"/>
        <v>0</v>
      </c>
      <c r="K59" s="74">
        <f t="shared" ca="1" si="51"/>
        <v>0</v>
      </c>
      <c r="L59" s="74">
        <f t="shared" ca="1" si="52"/>
        <v>0</v>
      </c>
      <c r="M59" s="74">
        <f t="shared" ca="1" si="53"/>
        <v>0</v>
      </c>
      <c r="N59" s="72"/>
      <c r="O59" s="71"/>
      <c r="P59" s="187" t="str">
        <f t="shared" si="81"/>
        <v>02230C</v>
      </c>
      <c r="Q59" s="191" t="s">
        <v>600</v>
      </c>
      <c r="R59" s="188" t="str">
        <f t="shared" si="82"/>
        <v xml:space="preserve">Guest Services Ambassador </v>
      </c>
      <c r="S59" s="189" t="str">
        <f t="shared" si="83"/>
        <v>110</v>
      </c>
      <c r="T59" s="186" cm="1">
        <f t="array" aca="1" ref="T59" ca="1">ROUND(IF($Q59="Y",VLOOKUP($P59, INDIRECT($Q$2),T$6,0)*INDIRECT($P$1),VLOOKUP($P59, INDIRECT($Q$2),T$6,0)),IF($E59="E",0,3))</f>
        <v>21.63</v>
      </c>
      <c r="U59" s="186" cm="1">
        <f t="array" aca="1" ref="U59" ca="1">ROUND(IF($Q59="Y",VLOOKUP($P59, INDIRECT($Q$2),U$6,0)*INDIRECT($P$1),VLOOKUP($P59, INDIRECT($Q$2),U$6,0)),IF($E59="E",0,3))</f>
        <v>22.416</v>
      </c>
      <c r="V59" s="186" cm="1">
        <f t="array" aca="1" ref="V59" ca="1">ROUND(IF($Q59="Y",VLOOKUP($P59, INDIRECT($Q$2),V$6,0)*INDIRECT($P$1),VLOOKUP($P59, INDIRECT($Q$2),V$6,0)),IF($E59="E",0,3))</f>
        <v>23.228999999999999</v>
      </c>
      <c r="W59" s="186" cm="1">
        <f t="array" aca="1" ref="W59" ca="1">ROUND(IF($Q59="Y",VLOOKUP($P59, INDIRECT($Q$2),W$6,0)*INDIRECT($P$1),VLOOKUP($P59, INDIRECT($Q$2),W$6,0)),IF($E59="E",0,3))</f>
        <v>0</v>
      </c>
      <c r="X59" s="186" cm="1">
        <f t="array" aca="1" ref="X59" ca="1">ROUND(IF($Q59="Y",VLOOKUP($P59, INDIRECT($Q$2),X$6,0)*INDIRECT($P$1),VLOOKUP($P59, INDIRECT($Q$2),X$6,0)),IF($E59="E",0,3))</f>
        <v>0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8"/>
        <v>02230C</v>
      </c>
      <c r="AC59" s="130" t="str">
        <f t="shared" si="84"/>
        <v xml:space="preserve">Guest Services Ambassador </v>
      </c>
      <c r="AD59" s="284" t="str">
        <f t="shared" si="85"/>
        <v>110</v>
      </c>
      <c r="AE59" s="282">
        <f t="shared" ca="1" si="54"/>
        <v>21.63</v>
      </c>
      <c r="AF59" s="282">
        <f t="shared" ca="1" si="55"/>
        <v>22.416</v>
      </c>
      <c r="AG59" s="282">
        <f t="shared" ca="1" si="56"/>
        <v>23.228999999999999</v>
      </c>
      <c r="AH59" s="282" t="str">
        <f t="shared" ca="1" si="57"/>
        <v/>
      </c>
      <c r="AI59" s="282" t="str">
        <f t="shared" ca="1" si="58"/>
        <v/>
      </c>
      <c r="AJ59" s="282" t="str">
        <f t="shared" ca="1" si="59"/>
        <v/>
      </c>
      <c r="AK59" s="282" t="str">
        <f t="shared" ca="1" si="60"/>
        <v/>
      </c>
      <c r="AL59" s="129"/>
    </row>
    <row r="60" spans="1:38" x14ac:dyDescent="0.3">
      <c r="A60" s="75" t="s">
        <v>668</v>
      </c>
      <c r="B60" s="75">
        <v>10</v>
      </c>
      <c r="C60" s="70" t="s">
        <v>70</v>
      </c>
      <c r="D60" s="75">
        <v>478</v>
      </c>
      <c r="E60" s="75" t="s">
        <v>17</v>
      </c>
      <c r="F60" s="73" t="s">
        <v>669</v>
      </c>
      <c r="G60" s="74">
        <f t="shared" ca="1" si="47"/>
        <v>85189</v>
      </c>
      <c r="H60" s="74">
        <f t="shared" ca="1" si="48"/>
        <v>89430</v>
      </c>
      <c r="I60" s="74">
        <f t="shared" ca="1" si="49"/>
        <v>93913</v>
      </c>
      <c r="J60" s="74">
        <f t="shared" ca="1" si="50"/>
        <v>99986</v>
      </c>
      <c r="K60" s="74">
        <f t="shared" ca="1" si="51"/>
        <v>102783</v>
      </c>
      <c r="L60" s="74">
        <f t="shared" ca="1" si="52"/>
        <v>105664</v>
      </c>
      <c r="M60" s="74">
        <f t="shared" ca="1" si="53"/>
        <v>108676</v>
      </c>
      <c r="N60" s="60"/>
      <c r="O60" s="73"/>
      <c r="P60" s="187" t="str">
        <f t="shared" si="81"/>
        <v>52991C</v>
      </c>
      <c r="Q60" s="191" t="s">
        <v>600</v>
      </c>
      <c r="R60" s="188" t="str">
        <f t="shared" si="82"/>
        <v>Health Equity Manager</v>
      </c>
      <c r="S60" s="189" t="str">
        <f t="shared" si="83"/>
        <v>34M</v>
      </c>
      <c r="T60" s="186" cm="1">
        <f t="array" aca="1" ref="T60" ca="1">ROUND(IF($Q60="Y",VLOOKUP($P60, INDIRECT($Q$2),T$6,0)*INDIRECT($P$1),VLOOKUP($P60, INDIRECT($Q$2),T$6,0)),IF($E60="E",0,3))</f>
        <v>85189</v>
      </c>
      <c r="U60" s="186" cm="1">
        <f t="array" aca="1" ref="U60" ca="1">ROUND(IF($Q60="Y",VLOOKUP($P60, INDIRECT($Q$2),U$6,0)*INDIRECT($P$1),VLOOKUP($P60, INDIRECT($Q$2),U$6,0)),IF($E60="E",0,3))</f>
        <v>89430</v>
      </c>
      <c r="V60" s="186" cm="1">
        <f t="array" aca="1" ref="V60" ca="1">ROUND(IF($Q60="Y",VLOOKUP($P60, INDIRECT($Q$2),V$6,0)*INDIRECT($P$1),VLOOKUP($P60, INDIRECT($Q$2),V$6,0)),IF($E60="E",0,3))</f>
        <v>93913</v>
      </c>
      <c r="W60" s="186" cm="1">
        <f t="array" aca="1" ref="W60" ca="1">ROUND(IF($Q60="Y",VLOOKUP($P60, INDIRECT($Q$2),W$6,0)*INDIRECT($P$1),VLOOKUP($P60, INDIRECT($Q$2),W$6,0)),IF($E60="E",0,3))</f>
        <v>99986</v>
      </c>
      <c r="X60" s="186" cm="1">
        <f t="array" aca="1" ref="X60" ca="1">ROUND(IF($Q60="Y",VLOOKUP($P60, INDIRECT($Q$2),X$6,0)*INDIRECT($P$1),VLOOKUP($P60, INDIRECT($Q$2),X$6,0)),IF($E60="E",0,3))</f>
        <v>102783</v>
      </c>
      <c r="Y60" s="186" cm="1">
        <f t="array" aca="1" ref="Y60" ca="1">ROUND(IF($Q60="Y",VLOOKUP($P60, INDIRECT($Q$2),Y$6,0)*INDIRECT($P$1),VLOOKUP($P60, INDIRECT($Q$2),Y$6,0)),IF($E60="E",0,3))</f>
        <v>105664</v>
      </c>
      <c r="Z60" s="186" cm="1">
        <f t="array" aca="1" ref="Z60" ca="1">ROUND(IF($Q60="Y",VLOOKUP($P60, INDIRECT($Q$2),Z$6,0)*INDIRECT($P$1),VLOOKUP($P60, INDIRECT($Q$2),Z$6,0)),IF($E60="E",0,3))</f>
        <v>108676</v>
      </c>
      <c r="AA60" s="186"/>
      <c r="AB60" s="282" t="str">
        <f t="shared" si="8"/>
        <v>52991C</v>
      </c>
      <c r="AC60" s="130" t="str">
        <f t="shared" si="84"/>
        <v>Health Equity Manager</v>
      </c>
      <c r="AD60" s="284" t="str">
        <f t="shared" si="85"/>
        <v>34M</v>
      </c>
      <c r="AE60" s="282">
        <f t="shared" ca="1" si="54"/>
        <v>40.957000000000001</v>
      </c>
      <c r="AF60" s="282">
        <f t="shared" ca="1" si="55"/>
        <v>42.995999999999995</v>
      </c>
      <c r="AG60" s="282">
        <f t="shared" ca="1" si="56"/>
        <v>45.150999999999996</v>
      </c>
      <c r="AH60" s="282">
        <f t="shared" ca="1" si="57"/>
        <v>48.070999999999998</v>
      </c>
      <c r="AI60" s="282">
        <f t="shared" ca="1" si="58"/>
        <v>49.414999999999999</v>
      </c>
      <c r="AJ60" s="282">
        <f t="shared" ca="1" si="59"/>
        <v>50.8</v>
      </c>
      <c r="AK60" s="282">
        <f t="shared" ca="1" si="60"/>
        <v>52.248999999999995</v>
      </c>
    </row>
    <row r="61" spans="1:38" x14ac:dyDescent="0.3">
      <c r="A61" s="75" t="s">
        <v>548</v>
      </c>
      <c r="B61" s="75">
        <v>10</v>
      </c>
      <c r="C61" s="70" t="s">
        <v>571</v>
      </c>
      <c r="D61" s="75">
        <v>458</v>
      </c>
      <c r="E61" s="75" t="s">
        <v>17</v>
      </c>
      <c r="F61" s="73" t="s">
        <v>547</v>
      </c>
      <c r="G61" s="74">
        <f t="shared" ca="1" si="47"/>
        <v>92836</v>
      </c>
      <c r="H61" s="74">
        <f t="shared" ca="1" si="48"/>
        <v>96554</v>
      </c>
      <c r="I61" s="74">
        <f t="shared" ca="1" si="49"/>
        <v>100421</v>
      </c>
      <c r="J61" s="74">
        <f t="shared" ca="1" si="50"/>
        <v>104439</v>
      </c>
      <c r="K61" s="74">
        <f t="shared" ca="1" si="51"/>
        <v>108623</v>
      </c>
      <c r="L61" s="74">
        <f t="shared" ca="1" si="52"/>
        <v>0</v>
      </c>
      <c r="M61" s="74">
        <f t="shared" ca="1" si="53"/>
        <v>0</v>
      </c>
      <c r="N61" s="72"/>
      <c r="P61" s="187" t="str">
        <f t="shared" si="81"/>
        <v>52946C</v>
      </c>
      <c r="Q61" s="191" t="s">
        <v>600</v>
      </c>
      <c r="R61" s="188" t="str">
        <f t="shared" si="82"/>
        <v>Health Program Coordinator</v>
      </c>
      <c r="S61" s="189" t="str">
        <f t="shared" si="83"/>
        <v>065</v>
      </c>
      <c r="T61" s="186" cm="1">
        <f t="array" aca="1" ref="T61" ca="1">ROUND(IF($Q61="Y",VLOOKUP($P61, INDIRECT($Q$2),T$6,0)*INDIRECT($P$1),VLOOKUP($P61, INDIRECT($Q$2),T$6,0)),IF($E61="E",0,3))</f>
        <v>92836</v>
      </c>
      <c r="U61" s="186" cm="1">
        <f t="array" aca="1" ref="U61" ca="1">ROUND(IF($Q61="Y",VLOOKUP($P61, INDIRECT($Q$2),U$6,0)*INDIRECT($P$1),VLOOKUP($P61, INDIRECT($Q$2),U$6,0)),IF($E61="E",0,3))</f>
        <v>96554</v>
      </c>
      <c r="V61" s="186" cm="1">
        <f t="array" aca="1" ref="V61" ca="1">ROUND(IF($Q61="Y",VLOOKUP($P61, INDIRECT($Q$2),V$6,0)*INDIRECT($P$1),VLOOKUP($P61, INDIRECT($Q$2),V$6,0)),IF($E61="E",0,3))</f>
        <v>100421</v>
      </c>
      <c r="W61" s="186" cm="1">
        <f t="array" aca="1" ref="W61" ca="1">ROUND(IF($Q61="Y",VLOOKUP($P61, INDIRECT($Q$2),W$6,0)*INDIRECT($P$1),VLOOKUP($P61, INDIRECT($Q$2),W$6,0)),IF($E61="E",0,3))</f>
        <v>104439</v>
      </c>
      <c r="X61" s="186" cm="1">
        <f t="array" aca="1" ref="X61" ca="1">ROUND(IF($Q61="Y",VLOOKUP($P61, INDIRECT($Q$2),X$6,0)*INDIRECT($P$1),VLOOKUP($P61, INDIRECT($Q$2),X$6,0)),IF($E61="E",0,3))</f>
        <v>108623</v>
      </c>
      <c r="Y61" s="186" cm="1">
        <f t="array" aca="1" ref="Y61" ca="1">ROUND(IF($Q61="Y",VLOOKUP($P61, INDIRECT($Q$2),Y$6,0)*INDIRECT($P$1),VLOOKUP($P61, INDIRECT($Q$2),Y$6,0)),IF($E61="E",0,3))</f>
        <v>0</v>
      </c>
      <c r="Z61" s="186" cm="1">
        <f t="array" aca="1" ref="Z61" ca="1">ROUND(IF($Q61="Y",VLOOKUP($P61, INDIRECT($Q$2),Z$6,0)*INDIRECT($P$1),VLOOKUP($P61, INDIRECT($Q$2),Z$6,0)),IF($E61="E",0,3))</f>
        <v>0</v>
      </c>
      <c r="AA61" s="186"/>
      <c r="AB61" s="282" t="str">
        <f t="shared" si="8"/>
        <v>52946C</v>
      </c>
      <c r="AC61" s="130" t="str">
        <f t="shared" si="84"/>
        <v>Health Program Coordinator</v>
      </c>
      <c r="AD61" s="284" t="str">
        <f t="shared" si="85"/>
        <v>065</v>
      </c>
      <c r="AE61" s="282">
        <f t="shared" ca="1" si="54"/>
        <v>44.632999999999996</v>
      </c>
      <c r="AF61" s="282">
        <f t="shared" ca="1" si="55"/>
        <v>46.420999999999999</v>
      </c>
      <c r="AG61" s="282">
        <f t="shared" ca="1" si="56"/>
        <v>48.28</v>
      </c>
      <c r="AH61" s="282">
        <f t="shared" ca="1" si="57"/>
        <v>50.211999999999996</v>
      </c>
      <c r="AI61" s="282">
        <f t="shared" ca="1" si="58"/>
        <v>52.222999999999999</v>
      </c>
      <c r="AJ61" s="282" t="str">
        <f t="shared" ca="1" si="59"/>
        <v/>
      </c>
      <c r="AK61" s="282" t="str">
        <f t="shared" ca="1" si="60"/>
        <v/>
      </c>
    </row>
    <row r="62" spans="1:38" x14ac:dyDescent="0.3">
      <c r="A62" s="75" t="s">
        <v>80</v>
      </c>
      <c r="B62" s="75">
        <v>10</v>
      </c>
      <c r="C62" s="70" t="s">
        <v>70</v>
      </c>
      <c r="D62" s="75">
        <v>465</v>
      </c>
      <c r="E62" s="75" t="s">
        <v>17</v>
      </c>
      <c r="F62" s="73" t="s">
        <v>348</v>
      </c>
      <c r="G62" s="74">
        <f t="shared" ca="1" si="47"/>
        <v>85189</v>
      </c>
      <c r="H62" s="74">
        <f t="shared" ca="1" si="48"/>
        <v>89430</v>
      </c>
      <c r="I62" s="74">
        <f t="shared" ca="1" si="49"/>
        <v>93913</v>
      </c>
      <c r="J62" s="74">
        <f t="shared" ca="1" si="50"/>
        <v>99986</v>
      </c>
      <c r="K62" s="74">
        <f t="shared" ca="1" si="51"/>
        <v>102783</v>
      </c>
      <c r="L62" s="74">
        <f t="shared" ca="1" si="52"/>
        <v>105664</v>
      </c>
      <c r="M62" s="74">
        <f t="shared" ca="1" si="53"/>
        <v>108676</v>
      </c>
      <c r="N62" s="72"/>
      <c r="P62" s="187" t="str">
        <f t="shared" si="81"/>
        <v>05403C</v>
      </c>
      <c r="Q62" s="191" t="s">
        <v>600</v>
      </c>
      <c r="R62" s="188" t="str">
        <f t="shared" si="82"/>
        <v xml:space="preserve">Health Program Manager </v>
      </c>
      <c r="S62" s="189" t="str">
        <f t="shared" si="83"/>
        <v>34M</v>
      </c>
      <c r="T62" s="186" cm="1">
        <f t="array" aca="1" ref="T62" ca="1">ROUND(IF($Q62="Y",VLOOKUP($P62, INDIRECT($Q$2),T$6,0)*INDIRECT($P$1),VLOOKUP($P62, INDIRECT($Q$2),T$6,0)),IF($E62="E",0,3))</f>
        <v>85189</v>
      </c>
      <c r="U62" s="186" cm="1">
        <f t="array" aca="1" ref="U62" ca="1">ROUND(IF($Q62="Y",VLOOKUP($P62, INDIRECT($Q$2),U$6,0)*INDIRECT($P$1),VLOOKUP($P62, INDIRECT($Q$2),U$6,0)),IF($E62="E",0,3))</f>
        <v>89430</v>
      </c>
      <c r="V62" s="186" cm="1">
        <f t="array" aca="1" ref="V62" ca="1">ROUND(IF($Q62="Y",VLOOKUP($P62, INDIRECT($Q$2),V$6,0)*INDIRECT($P$1),VLOOKUP($P62, INDIRECT($Q$2),V$6,0)),IF($E62="E",0,3))</f>
        <v>93913</v>
      </c>
      <c r="W62" s="186" cm="1">
        <f t="array" aca="1" ref="W62" ca="1">ROUND(IF($Q62="Y",VLOOKUP($P62, INDIRECT($Q$2),W$6,0)*INDIRECT($P$1),VLOOKUP($P62, INDIRECT($Q$2),W$6,0)),IF($E62="E",0,3))</f>
        <v>99986</v>
      </c>
      <c r="X62" s="186" cm="1">
        <f t="array" aca="1" ref="X62" ca="1">ROUND(IF($Q62="Y",VLOOKUP($P62, INDIRECT($Q$2),X$6,0)*INDIRECT($P$1),VLOOKUP($P62, INDIRECT($Q$2),X$6,0)),IF($E62="E",0,3))</f>
        <v>102783</v>
      </c>
      <c r="Y62" s="186" cm="1">
        <f t="array" aca="1" ref="Y62" ca="1">ROUND(IF($Q62="Y",VLOOKUP($P62, INDIRECT($Q$2),Y$6,0)*INDIRECT($P$1),VLOOKUP($P62, INDIRECT($Q$2),Y$6,0)),IF($E62="E",0,3))</f>
        <v>105664</v>
      </c>
      <c r="Z62" s="186" cm="1">
        <f t="array" aca="1" ref="Z62" ca="1">ROUND(IF($Q62="Y",VLOOKUP($P62, INDIRECT($Q$2),Z$6,0)*INDIRECT($P$1),VLOOKUP($P62, INDIRECT($Q$2),Z$6,0)),IF($E62="E",0,3))</f>
        <v>108676</v>
      </c>
      <c r="AA62" s="186"/>
      <c r="AB62" s="282" t="str">
        <f t="shared" si="8"/>
        <v>05403C</v>
      </c>
      <c r="AC62" s="130" t="str">
        <f t="shared" si="84"/>
        <v xml:space="preserve">Health Program Manager </v>
      </c>
      <c r="AD62" s="284" t="str">
        <f t="shared" si="85"/>
        <v>34M</v>
      </c>
      <c r="AE62" s="282">
        <f t="shared" ca="1" si="54"/>
        <v>40.957000000000001</v>
      </c>
      <c r="AF62" s="282">
        <f t="shared" ca="1" si="55"/>
        <v>42.995999999999995</v>
      </c>
      <c r="AG62" s="282">
        <f t="shared" ca="1" si="56"/>
        <v>45.150999999999996</v>
      </c>
      <c r="AH62" s="282">
        <f t="shared" ca="1" si="57"/>
        <v>48.070999999999998</v>
      </c>
      <c r="AI62" s="282">
        <f t="shared" ca="1" si="58"/>
        <v>49.414999999999999</v>
      </c>
      <c r="AJ62" s="282">
        <f t="shared" ca="1" si="59"/>
        <v>50.8</v>
      </c>
      <c r="AK62" s="282">
        <f t="shared" ca="1" si="60"/>
        <v>52.248999999999995</v>
      </c>
    </row>
    <row r="63" spans="1:38" x14ac:dyDescent="0.3">
      <c r="A63" s="75" t="s">
        <v>84</v>
      </c>
      <c r="B63" s="75">
        <v>7</v>
      </c>
      <c r="C63" s="70" t="s">
        <v>578</v>
      </c>
      <c r="D63" s="75">
        <v>323</v>
      </c>
      <c r="E63" s="75" t="s">
        <v>21</v>
      </c>
      <c r="F63" s="73" t="s">
        <v>551</v>
      </c>
      <c r="G63" s="74">
        <f t="shared" ca="1" si="47"/>
        <v>35.182000000000002</v>
      </c>
      <c r="H63" s="74">
        <f t="shared" ca="1" si="48"/>
        <v>36.591000000000001</v>
      </c>
      <c r="I63" s="74">
        <f t="shared" ca="1" si="49"/>
        <v>38.055</v>
      </c>
      <c r="J63" s="74">
        <f t="shared" ca="1" si="50"/>
        <v>39.58</v>
      </c>
      <c r="K63" s="74">
        <f t="shared" ca="1" si="51"/>
        <v>41.162999999999997</v>
      </c>
      <c r="L63" s="74">
        <f t="shared" ca="1" si="52"/>
        <v>0</v>
      </c>
      <c r="M63" s="74">
        <f t="shared" ca="1" si="53"/>
        <v>0</v>
      </c>
      <c r="N63" s="72"/>
      <c r="P63" s="187" t="str">
        <f t="shared" si="81"/>
        <v>05416C</v>
      </c>
      <c r="Q63" s="191" t="s">
        <v>600</v>
      </c>
      <c r="R63" s="188" t="str">
        <f t="shared" si="82"/>
        <v>HR Associate Representative</v>
      </c>
      <c r="S63" s="189" t="str">
        <f t="shared" si="83"/>
        <v>059</v>
      </c>
      <c r="T63" s="186" cm="1">
        <f t="array" aca="1" ref="T63" ca="1">ROUND(IF($Q63="Y",VLOOKUP($P63, INDIRECT($Q$2),T$6,0)*INDIRECT($P$1),VLOOKUP($P63, INDIRECT($Q$2),T$6,0)),IF($E63="E",0,3))</f>
        <v>35.182000000000002</v>
      </c>
      <c r="U63" s="186" cm="1">
        <f t="array" aca="1" ref="U63" ca="1">ROUND(IF($Q63="Y",VLOOKUP($P63, INDIRECT($Q$2),U$6,0)*INDIRECT($P$1),VLOOKUP($P63, INDIRECT($Q$2),U$6,0)),IF($E63="E",0,3))</f>
        <v>36.591000000000001</v>
      </c>
      <c r="V63" s="186" cm="1">
        <f t="array" aca="1" ref="V63" ca="1">ROUND(IF($Q63="Y",VLOOKUP($P63, INDIRECT($Q$2),V$6,0)*INDIRECT($P$1),VLOOKUP($P63, INDIRECT($Q$2),V$6,0)),IF($E63="E",0,3))</f>
        <v>38.055</v>
      </c>
      <c r="W63" s="186" cm="1">
        <f t="array" aca="1" ref="W63" ca="1">ROUND(IF($Q63="Y",VLOOKUP($P63, INDIRECT($Q$2),W$6,0)*INDIRECT($P$1),VLOOKUP($P63, INDIRECT($Q$2),W$6,0)),IF($E63="E",0,3))</f>
        <v>39.58</v>
      </c>
      <c r="X63" s="186" cm="1">
        <f t="array" aca="1" ref="X63" ca="1">ROUND(IF($Q63="Y",VLOOKUP($P63, INDIRECT($Q$2),X$6,0)*INDIRECT($P$1),VLOOKUP($P63, INDIRECT($Q$2),X$6,0)),IF($E63="E",0,3))</f>
        <v>41.162999999999997</v>
      </c>
      <c r="Y63" s="186" cm="1">
        <f t="array" aca="1" ref="Y63" ca="1">ROUND(IF($Q63="Y",VLOOKUP($P63, INDIRECT($Q$2),Y$6,0)*INDIRECT($P$1),VLOOKUP($P63, INDIRECT($Q$2),Y$6,0)),IF($E63="E",0,3))</f>
        <v>0</v>
      </c>
      <c r="Z63" s="186" cm="1">
        <f t="array" aca="1" ref="Z63" ca="1">ROUND(IF($Q63="Y",VLOOKUP($P63, INDIRECT($Q$2),Z$6,0)*INDIRECT($P$1),VLOOKUP($P63, INDIRECT($Q$2),Z$6,0)),IF($E63="E",0,3))</f>
        <v>0</v>
      </c>
      <c r="AA63" s="186"/>
      <c r="AB63" s="282" t="str">
        <f t="shared" si="8"/>
        <v>05416C</v>
      </c>
      <c r="AC63" s="130" t="str">
        <f t="shared" si="84"/>
        <v>HR Associate Representative</v>
      </c>
      <c r="AD63" s="284" t="str">
        <f t="shared" si="85"/>
        <v>059</v>
      </c>
      <c r="AE63" s="282">
        <f t="shared" ca="1" si="54"/>
        <v>35.182000000000002</v>
      </c>
      <c r="AF63" s="282">
        <f t="shared" ca="1" si="55"/>
        <v>36.591000000000001</v>
      </c>
      <c r="AG63" s="282">
        <f t="shared" ca="1" si="56"/>
        <v>38.055</v>
      </c>
      <c r="AH63" s="282">
        <f t="shared" ca="1" si="57"/>
        <v>39.58</v>
      </c>
      <c r="AI63" s="282">
        <f t="shared" ca="1" si="58"/>
        <v>41.162999999999997</v>
      </c>
      <c r="AJ63" s="282" t="str">
        <f t="shared" ca="1" si="59"/>
        <v/>
      </c>
      <c r="AK63" s="282" t="str">
        <f t="shared" ca="1" si="60"/>
        <v/>
      </c>
    </row>
    <row r="64" spans="1:38" x14ac:dyDescent="0.3">
      <c r="A64" s="75" t="s">
        <v>86</v>
      </c>
      <c r="B64" s="75">
        <v>4</v>
      </c>
      <c r="C64" s="70" t="s">
        <v>933</v>
      </c>
      <c r="D64" s="75">
        <v>208</v>
      </c>
      <c r="E64" s="75" t="s">
        <v>21</v>
      </c>
      <c r="F64" s="73" t="s">
        <v>87</v>
      </c>
      <c r="G64" s="74">
        <f t="shared" ca="1" si="47"/>
        <v>23.361000000000001</v>
      </c>
      <c r="H64" s="74">
        <f t="shared" ca="1" si="48"/>
        <v>24.21</v>
      </c>
      <c r="I64" s="74">
        <f t="shared" ca="1" si="49"/>
        <v>25.088000000000001</v>
      </c>
      <c r="J64" s="74">
        <f t="shared" ca="1" si="50"/>
        <v>0</v>
      </c>
      <c r="K64" s="74">
        <f t="shared" ca="1" si="51"/>
        <v>0</v>
      </c>
      <c r="L64" s="74">
        <f t="shared" ca="1" si="52"/>
        <v>0</v>
      </c>
      <c r="M64" s="74">
        <f t="shared" ca="1" si="53"/>
        <v>0</v>
      </c>
      <c r="N64" s="72"/>
      <c r="P64" s="187" t="str">
        <f t="shared" si="81"/>
        <v>52908C</v>
      </c>
      <c r="Q64" s="191" t="s">
        <v>600</v>
      </c>
      <c r="R64" s="188" t="str">
        <f t="shared" si="82"/>
        <v>HR Associate Trainee</v>
      </c>
      <c r="S64" s="189" t="str">
        <f t="shared" si="83"/>
        <v>134</v>
      </c>
      <c r="T64" s="186" cm="1">
        <f t="array" aca="1" ref="T64" ca="1">ROUND(IF($Q64="Y",VLOOKUP($P64, INDIRECT($Q$2),T$6,0)*INDIRECT($P$1),VLOOKUP($P64, INDIRECT($Q$2),T$6,0)),IF($E64="E",0,3))</f>
        <v>23.361000000000001</v>
      </c>
      <c r="U64" s="186" cm="1">
        <f t="array" aca="1" ref="U64" ca="1">ROUND(IF($Q64="Y",VLOOKUP($P64, INDIRECT($Q$2),U$6,0)*INDIRECT($P$1),VLOOKUP($P64, INDIRECT($Q$2),U$6,0)),IF($E64="E",0,3))</f>
        <v>24.21</v>
      </c>
      <c r="V64" s="186" cm="1">
        <f t="array" aca="1" ref="V64" ca="1">ROUND(IF($Q64="Y",VLOOKUP($P64, INDIRECT($Q$2),V$6,0)*INDIRECT($P$1),VLOOKUP($P64, INDIRECT($Q$2),V$6,0)),IF($E64="E",0,3))</f>
        <v>25.088000000000001</v>
      </c>
      <c r="W64" s="186" cm="1">
        <f t="array" aca="1" ref="W64" ca="1">ROUND(IF($Q64="Y",VLOOKUP($P64, INDIRECT($Q$2),W$6,0)*INDIRECT($P$1),VLOOKUP($P64, INDIRECT($Q$2),W$6,0)),IF($E64="E",0,3))</f>
        <v>0</v>
      </c>
      <c r="X64" s="186" cm="1">
        <f t="array" aca="1" ref="X64" ca="1">ROUND(IF($Q64="Y",VLOOKUP($P64, INDIRECT($Q$2),X$6,0)*INDIRECT($P$1),VLOOKUP($P64, INDIRECT($Q$2),X$6,0)),IF($E64="E",0,3))</f>
        <v>0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8"/>
        <v>52908C</v>
      </c>
      <c r="AC64" s="130" t="str">
        <f t="shared" si="84"/>
        <v>HR Associate Trainee</v>
      </c>
      <c r="AD64" s="284" t="str">
        <f t="shared" si="85"/>
        <v>134</v>
      </c>
      <c r="AE64" s="282">
        <f t="shared" ca="1" si="54"/>
        <v>23.361000000000001</v>
      </c>
      <c r="AF64" s="282">
        <f t="shared" ca="1" si="55"/>
        <v>24.21</v>
      </c>
      <c r="AG64" s="282">
        <f t="shared" ca="1" si="56"/>
        <v>25.088000000000001</v>
      </c>
      <c r="AH64" s="282" t="str">
        <f t="shared" ca="1" si="57"/>
        <v/>
      </c>
      <c r="AI64" s="282" t="str">
        <f t="shared" ca="1" si="58"/>
        <v/>
      </c>
      <c r="AJ64" s="282" t="str">
        <f t="shared" ca="1" si="59"/>
        <v/>
      </c>
      <c r="AK64" s="282" t="str">
        <f t="shared" ca="1" si="60"/>
        <v/>
      </c>
    </row>
    <row r="65" spans="1:37" x14ac:dyDescent="0.3">
      <c r="A65" s="75" t="s">
        <v>843</v>
      </c>
      <c r="B65" s="75">
        <v>11</v>
      </c>
      <c r="C65" s="70" t="s">
        <v>932</v>
      </c>
      <c r="D65" s="75">
        <v>510</v>
      </c>
      <c r="E65" s="75" t="s">
        <v>17</v>
      </c>
      <c r="F65" s="73" t="s">
        <v>842</v>
      </c>
      <c r="G65" s="74">
        <f t="shared" ca="1" si="47"/>
        <v>109554</v>
      </c>
      <c r="H65" s="74">
        <f t="shared" ca="1" si="48"/>
        <v>113933</v>
      </c>
      <c r="I65" s="74">
        <f t="shared" ca="1" si="49"/>
        <v>118493</v>
      </c>
      <c r="J65" s="74">
        <f t="shared" ca="1" si="50"/>
        <v>123232</v>
      </c>
      <c r="K65" s="74">
        <f t="shared" ca="1" si="51"/>
        <v>128162</v>
      </c>
      <c r="L65" s="74">
        <f t="shared" ca="1" si="52"/>
        <v>0</v>
      </c>
      <c r="M65" s="74">
        <f t="shared" ca="1" si="53"/>
        <v>0</v>
      </c>
      <c r="N65" s="72"/>
      <c r="P65" s="187" t="str">
        <f t="shared" si="81"/>
        <v>53015C</v>
      </c>
      <c r="Q65" s="191" t="s">
        <v>600</v>
      </c>
      <c r="R65" s="188" t="str">
        <f t="shared" si="82"/>
        <v>HR Benefits Manager</v>
      </c>
      <c r="S65" s="189" t="str">
        <f t="shared" si="83"/>
        <v>133</v>
      </c>
      <c r="T65" s="186" cm="1">
        <f t="array" aca="1" ref="T65" ca="1">ROUND(IF($Q65="Y",VLOOKUP($P65, INDIRECT($Q$2),T$6,0)*INDIRECT($P$1),VLOOKUP($P65, INDIRECT($Q$2),T$6,0)),IF($E65="E",0,3))</f>
        <v>109554</v>
      </c>
      <c r="U65" s="186" cm="1">
        <f t="array" aca="1" ref="U65" ca="1">ROUND(IF($Q65="Y",VLOOKUP($P65, INDIRECT($Q$2),U$6,0)*INDIRECT($P$1),VLOOKUP($P65, INDIRECT($Q$2),U$6,0)),IF($E65="E",0,3))</f>
        <v>113933</v>
      </c>
      <c r="V65" s="186" cm="1">
        <f t="array" aca="1" ref="V65" ca="1">ROUND(IF($Q65="Y",VLOOKUP($P65, INDIRECT($Q$2),V$6,0)*INDIRECT($P$1),VLOOKUP($P65, INDIRECT($Q$2),V$6,0)),IF($E65="E",0,3))</f>
        <v>118493</v>
      </c>
      <c r="W65" s="186" cm="1">
        <f t="array" aca="1" ref="W65" ca="1">ROUND(IF($Q65="Y",VLOOKUP($P65, INDIRECT($Q$2),W$6,0)*INDIRECT($P$1),VLOOKUP($P65, INDIRECT($Q$2),W$6,0)),IF($E65="E",0,3))</f>
        <v>123232</v>
      </c>
      <c r="X65" s="186" cm="1">
        <f t="array" aca="1" ref="X65" ca="1">ROUND(IF($Q65="Y",VLOOKUP($P65, INDIRECT($Q$2),X$6,0)*INDIRECT($P$1),VLOOKUP($P65, INDIRECT($Q$2),X$6,0)),IF($E65="E",0,3))</f>
        <v>128162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8"/>
        <v>53015C</v>
      </c>
      <c r="AC65" s="130" t="str">
        <f t="shared" si="84"/>
        <v>HR Benefits Manager</v>
      </c>
      <c r="AD65" s="284" t="str">
        <f t="shared" si="85"/>
        <v>133</v>
      </c>
      <c r="AE65" s="282">
        <f t="shared" ca="1" si="54"/>
        <v>52.670999999999999</v>
      </c>
      <c r="AF65" s="282">
        <f t="shared" ca="1" si="55"/>
        <v>54.775999999999996</v>
      </c>
      <c r="AG65" s="282">
        <f t="shared" ca="1" si="56"/>
        <v>56.967999999999996</v>
      </c>
      <c r="AH65" s="282">
        <f t="shared" ca="1" si="57"/>
        <v>59.247</v>
      </c>
      <c r="AI65" s="282">
        <f t="shared" ca="1" si="58"/>
        <v>61.616999999999997</v>
      </c>
      <c r="AJ65" s="282" t="str">
        <f t="shared" ca="1" si="59"/>
        <v/>
      </c>
      <c r="AK65" s="282" t="str">
        <f t="shared" ca="1" si="60"/>
        <v/>
      </c>
    </row>
    <row r="66" spans="1:37" x14ac:dyDescent="0.3">
      <c r="A66" s="75" t="s">
        <v>515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864</v>
      </c>
      <c r="G66" s="74">
        <f t="shared" ca="1" si="47"/>
        <v>35.692999999999998</v>
      </c>
      <c r="H66" s="74">
        <f t="shared" ca="1" si="48"/>
        <v>37.572000000000003</v>
      </c>
      <c r="I66" s="74">
        <f t="shared" ca="1" si="49"/>
        <v>38.624000000000002</v>
      </c>
      <c r="J66" s="74">
        <f t="shared" ca="1" si="50"/>
        <v>39.704999999999998</v>
      </c>
      <c r="K66" s="74">
        <f t="shared" ca="1" si="51"/>
        <v>41.292999999999999</v>
      </c>
      <c r="L66" s="74">
        <f t="shared" ca="1" si="52"/>
        <v>0</v>
      </c>
      <c r="M66" s="74">
        <f t="shared" ca="1" si="53"/>
        <v>0</v>
      </c>
      <c r="N66" s="72"/>
      <c r="P66" s="187" t="str">
        <f t="shared" si="81"/>
        <v>52952C</v>
      </c>
      <c r="Q66" s="191" t="s">
        <v>600</v>
      </c>
      <c r="R66" s="188" t="str">
        <f t="shared" si="82"/>
        <v>HR Benefits Specialist</v>
      </c>
      <c r="S66" s="189" t="str">
        <f t="shared" si="83"/>
        <v>108</v>
      </c>
      <c r="T66" s="186" cm="1">
        <f t="array" aca="1" ref="T66" ca="1">ROUND(IF($Q66="Y",VLOOKUP($P66, INDIRECT($Q$2),T$6,0)*INDIRECT($P$1),VLOOKUP($P66, INDIRECT($Q$2),T$6,0)),IF($E66="E",0,3))</f>
        <v>35.692999999999998</v>
      </c>
      <c r="U66" s="186" cm="1">
        <f t="array" aca="1" ref="U66" ca="1">ROUND(IF($Q66="Y",VLOOKUP($P66, INDIRECT($Q$2),U$6,0)*INDIRECT($P$1),VLOOKUP($P66, INDIRECT($Q$2),U$6,0)),IF($E66="E",0,3))</f>
        <v>37.572000000000003</v>
      </c>
      <c r="V66" s="186" cm="1">
        <f t="array" aca="1" ref="V66" ca="1">ROUND(IF($Q66="Y",VLOOKUP($P66, INDIRECT($Q$2),V$6,0)*INDIRECT($P$1),VLOOKUP($P66, INDIRECT($Q$2),V$6,0)),IF($E66="E",0,3))</f>
        <v>38.624000000000002</v>
      </c>
      <c r="W66" s="186" cm="1">
        <f t="array" aca="1" ref="W66" ca="1">ROUND(IF($Q66="Y",VLOOKUP($P66, INDIRECT($Q$2),W$6,0)*INDIRECT($P$1),VLOOKUP($P66, INDIRECT($Q$2),W$6,0)),IF($E66="E",0,3))</f>
        <v>39.704999999999998</v>
      </c>
      <c r="X66" s="186">
        <v>41.292999999999999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8"/>
        <v>52952C</v>
      </c>
      <c r="AC66" s="130" t="str">
        <f t="shared" si="84"/>
        <v>HR Benefits Specialist</v>
      </c>
      <c r="AD66" s="284" t="str">
        <f t="shared" si="85"/>
        <v>108</v>
      </c>
      <c r="AE66" s="282">
        <f t="shared" ca="1" si="54"/>
        <v>35.692999999999998</v>
      </c>
      <c r="AF66" s="282">
        <f t="shared" ca="1" si="55"/>
        <v>37.572000000000003</v>
      </c>
      <c r="AG66" s="282">
        <f t="shared" ca="1" si="56"/>
        <v>38.624000000000002</v>
      </c>
      <c r="AH66" s="282">
        <f t="shared" ca="1" si="57"/>
        <v>39.704999999999998</v>
      </c>
      <c r="AI66" s="282">
        <f t="shared" si="58"/>
        <v>41.292999999999999</v>
      </c>
      <c r="AJ66" s="282" t="str">
        <f t="shared" ca="1" si="59"/>
        <v/>
      </c>
      <c r="AK66" s="282" t="str">
        <f t="shared" ca="1" si="60"/>
        <v/>
      </c>
    </row>
    <row r="67" spans="1:37" x14ac:dyDescent="0.3">
      <c r="A67" s="75" t="s">
        <v>99</v>
      </c>
      <c r="B67" s="75">
        <v>10</v>
      </c>
      <c r="C67" s="70" t="s">
        <v>943</v>
      </c>
      <c r="D67" s="75">
        <v>475</v>
      </c>
      <c r="E67" s="75" t="s">
        <v>17</v>
      </c>
      <c r="F67" s="73" t="s">
        <v>507</v>
      </c>
      <c r="G67" s="74">
        <f t="shared" ca="1" si="47"/>
        <v>102109</v>
      </c>
      <c r="H67" s="74">
        <f t="shared" ca="1" si="48"/>
        <v>104970</v>
      </c>
      <c r="I67" s="74">
        <f t="shared" ca="1" si="49"/>
        <v>107908</v>
      </c>
      <c r="J67" s="74">
        <f t="shared" ca="1" si="50"/>
        <v>110929</v>
      </c>
      <c r="K67" s="74">
        <f t="shared" ca="1" si="51"/>
        <v>114034</v>
      </c>
      <c r="L67" s="74">
        <f t="shared" ca="1" si="52"/>
        <v>117232</v>
      </c>
      <c r="M67" s="74">
        <f t="shared" ca="1" si="53"/>
        <v>120568</v>
      </c>
      <c r="N67" s="72"/>
      <c r="P67" s="187" t="str">
        <f t="shared" si="81"/>
        <v>05420C</v>
      </c>
      <c r="Q67" s="191" t="s">
        <v>600</v>
      </c>
      <c r="R67" s="188" t="str">
        <f t="shared" si="82"/>
        <v>HR Business Partner</v>
      </c>
      <c r="S67" s="189" t="str">
        <f t="shared" si="83"/>
        <v>135</v>
      </c>
      <c r="T67" s="186" cm="1">
        <f t="array" aca="1" ref="T67" ca="1">ROUND(IF($Q67="Y",VLOOKUP($P67, INDIRECT($Q$2),T$6,0)*INDIRECT($P$1),VLOOKUP($P67, INDIRECT($Q$2),T$6,0)),IF($E67="E",0,3))</f>
        <v>102109</v>
      </c>
      <c r="U67" s="186" cm="1">
        <f t="array" aca="1" ref="U67" ca="1">ROUND(IF($Q67="Y",VLOOKUP($P67, INDIRECT($Q$2),U$6,0)*INDIRECT($P$1),VLOOKUP($P67, INDIRECT($Q$2),U$6,0)),IF($E67="E",0,3))</f>
        <v>104970</v>
      </c>
      <c r="V67" s="186" cm="1">
        <f t="array" aca="1" ref="V67" ca="1">ROUND(IF($Q67="Y",VLOOKUP($P67, INDIRECT($Q$2),V$6,0)*INDIRECT($P$1),VLOOKUP($P67, INDIRECT($Q$2),V$6,0)),IF($E67="E",0,3))</f>
        <v>107908</v>
      </c>
      <c r="W67" s="186" cm="1">
        <f t="array" aca="1" ref="W67" ca="1">ROUND(IF($Q67="Y",VLOOKUP($P67, INDIRECT($Q$2),W$6,0)*INDIRECT($P$1),VLOOKUP($P67, INDIRECT($Q$2),W$6,0)),IF($E67="E",0,3))</f>
        <v>110929</v>
      </c>
      <c r="X67" s="186" cm="1">
        <f t="array" aca="1" ref="X67" ca="1">ROUND(IF($Q67="Y",VLOOKUP($P67, INDIRECT($Q$2),X$6,0)*INDIRECT($P$1),VLOOKUP($P67, INDIRECT($Q$2),X$6,0)),IF($E67="E",0,3))</f>
        <v>114034</v>
      </c>
      <c r="Y67" s="186" cm="1">
        <f t="array" aca="1" ref="Y67" ca="1">ROUND(IF($Q67="Y",VLOOKUP($P67, INDIRECT($Q$2),Y$6,0)*INDIRECT($P$1),VLOOKUP($P67, INDIRECT($Q$2),Y$6,0)),IF($E67="E",0,3))</f>
        <v>117232</v>
      </c>
      <c r="Z67" s="186" cm="1">
        <f t="array" aca="1" ref="Z67" ca="1">ROUND(IF($Q67="Y",VLOOKUP($P67, INDIRECT($Q$2),Z$6,0)*INDIRECT($P$1),VLOOKUP($P67, INDIRECT($Q$2),Z$6,0)),IF($E67="E",0,3))</f>
        <v>120568</v>
      </c>
      <c r="AA67" s="186"/>
      <c r="AB67" s="282" t="str">
        <f t="shared" si="8"/>
        <v>05420C</v>
      </c>
      <c r="AC67" s="130" t="str">
        <f t="shared" si="84"/>
        <v>HR Business Partner</v>
      </c>
      <c r="AD67" s="284" t="str">
        <f t="shared" si="85"/>
        <v>135</v>
      </c>
      <c r="AE67" s="282">
        <f t="shared" ca="1" si="54"/>
        <v>49.091000000000001</v>
      </c>
      <c r="AF67" s="282">
        <f t="shared" ca="1" si="55"/>
        <v>50.466999999999999</v>
      </c>
      <c r="AG67" s="282">
        <f t="shared" ca="1" si="56"/>
        <v>51.878999999999998</v>
      </c>
      <c r="AH67" s="282">
        <f t="shared" ca="1" si="57"/>
        <v>53.332000000000001</v>
      </c>
      <c r="AI67" s="282">
        <f t="shared" ca="1" si="58"/>
        <v>54.824999999999996</v>
      </c>
      <c r="AJ67" s="282">
        <f t="shared" ca="1" si="59"/>
        <v>56.361999999999995</v>
      </c>
      <c r="AK67" s="282">
        <f t="shared" ca="1" si="60"/>
        <v>57.966000000000001</v>
      </c>
    </row>
    <row r="68" spans="1:37" x14ac:dyDescent="0.3">
      <c r="A68" s="75" t="s">
        <v>790</v>
      </c>
      <c r="B68" s="75">
        <v>8</v>
      </c>
      <c r="C68" s="70" t="s">
        <v>805</v>
      </c>
      <c r="D68" s="75">
        <v>400</v>
      </c>
      <c r="E68" s="75" t="s">
        <v>17</v>
      </c>
      <c r="F68" s="73" t="s">
        <v>827</v>
      </c>
      <c r="G68" s="74">
        <f t="shared" ca="1" si="47"/>
        <v>86541</v>
      </c>
      <c r="H68" s="74">
        <f t="shared" ca="1" si="48"/>
        <v>90006</v>
      </c>
      <c r="I68" s="74">
        <f t="shared" ca="1" si="49"/>
        <v>93609</v>
      </c>
      <c r="J68" s="74">
        <f t="shared" ca="1" si="50"/>
        <v>97359</v>
      </c>
      <c r="K68" s="74">
        <f t="shared" ca="1" si="51"/>
        <v>101257</v>
      </c>
      <c r="L68" s="74">
        <f t="shared" ca="1" si="52"/>
        <v>0</v>
      </c>
      <c r="M68" s="74">
        <f t="shared" ca="1" si="53"/>
        <v>0</v>
      </c>
      <c r="N68" s="72"/>
      <c r="P68" s="187" t="str">
        <f t="shared" si="81"/>
        <v>53008C</v>
      </c>
      <c r="Q68" s="191" t="s">
        <v>600</v>
      </c>
      <c r="R68" s="188" t="str">
        <f t="shared" si="82"/>
        <v>HR Classification &amp; Compensation Anlyst I</v>
      </c>
      <c r="S68" s="189" t="str">
        <f t="shared" si="83"/>
        <v>112</v>
      </c>
      <c r="T68" s="186" cm="1">
        <f t="array" aca="1" ref="T68" ca="1">ROUND(IF($Q68="Y",VLOOKUP($P68, INDIRECT($Q$2),T$6,0)*INDIRECT($P$1),VLOOKUP($P68, INDIRECT($Q$2),T$6,0)),IF($E68="E",0,3))</f>
        <v>86541</v>
      </c>
      <c r="U68" s="186" cm="1">
        <f t="array" aca="1" ref="U68" ca="1">ROUND(IF($Q68="Y",VLOOKUP($P68, INDIRECT($Q$2),U$6,0)*INDIRECT($P$1),VLOOKUP($P68, INDIRECT($Q$2),U$6,0)),IF($E68="E",0,3))</f>
        <v>90006</v>
      </c>
      <c r="V68" s="186" cm="1">
        <f t="array" aca="1" ref="V68" ca="1">ROUND(IF($Q68="Y",VLOOKUP($P68, INDIRECT($Q$2),V$6,0)*INDIRECT($P$1),VLOOKUP($P68, INDIRECT($Q$2),V$6,0)),IF($E68="E",0,3))</f>
        <v>93609</v>
      </c>
      <c r="W68" s="186" cm="1">
        <f t="array" aca="1" ref="W68" ca="1">ROUND(IF($Q68="Y",VLOOKUP($P68, INDIRECT($Q$2),W$6,0)*INDIRECT($P$1),VLOOKUP($P68, INDIRECT($Q$2),W$6,0)),IF($E68="E",0,3))</f>
        <v>97359</v>
      </c>
      <c r="X68" s="186" cm="1">
        <f t="array" aca="1" ref="X68" ca="1">ROUND(IF($Q68="Y",VLOOKUP($P68, INDIRECT($Q$2),X$6,0)*INDIRECT($P$1),VLOOKUP($P68, INDIRECT($Q$2),X$6,0)),IF($E68="E",0,3))</f>
        <v>101257</v>
      </c>
      <c r="Y68" s="186" cm="1">
        <f t="array" aca="1" ref="Y68" ca="1">ROUND(IF($Q68="Y",VLOOKUP($P68, INDIRECT($Q$2),Y$6,0)*INDIRECT($P$1),VLOOKUP($P68, INDIRECT($Q$2),Y$6,0)),IF($E68="E",0,3))</f>
        <v>0</v>
      </c>
      <c r="Z68" s="186" cm="1">
        <f t="array" aca="1" ref="Z68" ca="1">ROUND(IF($Q68="Y",VLOOKUP($P68, INDIRECT($Q$2),Z$6,0)*INDIRECT($P$1),VLOOKUP($P68, INDIRECT($Q$2),Z$6,0)),IF($E68="E",0,3))</f>
        <v>0</v>
      </c>
      <c r="AA68" s="186"/>
      <c r="AB68" s="282" t="str">
        <f t="shared" si="8"/>
        <v>53008C</v>
      </c>
      <c r="AC68" s="130" t="str">
        <f t="shared" si="84"/>
        <v>HR Classification &amp; Compensation Anlyst I</v>
      </c>
      <c r="AD68" s="284" t="str">
        <f t="shared" si="85"/>
        <v>112</v>
      </c>
      <c r="AE68" s="282">
        <f t="shared" ca="1" si="54"/>
        <v>41.606999999999999</v>
      </c>
      <c r="AF68" s="282">
        <f t="shared" ca="1" si="55"/>
        <v>43.272999999999996</v>
      </c>
      <c r="AG68" s="282">
        <f t="shared" ca="1" si="56"/>
        <v>45.004999999999995</v>
      </c>
      <c r="AH68" s="282">
        <f t="shared" ca="1" si="57"/>
        <v>46.808</v>
      </c>
      <c r="AI68" s="282">
        <f t="shared" ca="1" si="58"/>
        <v>48.681999999999995</v>
      </c>
      <c r="AJ68" s="282" t="str">
        <f t="shared" ca="1" si="59"/>
        <v/>
      </c>
      <c r="AK68" s="282" t="str">
        <f t="shared" ca="1" si="60"/>
        <v/>
      </c>
    </row>
    <row r="69" spans="1:37" x14ac:dyDescent="0.3">
      <c r="A69" s="75" t="s">
        <v>530</v>
      </c>
      <c r="B69" s="75">
        <v>10</v>
      </c>
      <c r="C69" s="70" t="s">
        <v>930</v>
      </c>
      <c r="D69" s="75">
        <v>458</v>
      </c>
      <c r="E69" s="75" t="s">
        <v>17</v>
      </c>
      <c r="F69" s="73" t="s">
        <v>828</v>
      </c>
      <c r="G69" s="74">
        <f t="shared" ca="1" si="47"/>
        <v>100263</v>
      </c>
      <c r="H69" s="74">
        <f t="shared" ca="1" si="48"/>
        <v>104278</v>
      </c>
      <c r="I69" s="74">
        <f t="shared" ca="1" si="49"/>
        <v>108455</v>
      </c>
      <c r="J69" s="74">
        <f t="shared" ca="1" si="50"/>
        <v>112795</v>
      </c>
      <c r="K69" s="74">
        <f t="shared" ca="1" si="51"/>
        <v>117312</v>
      </c>
      <c r="L69" s="74">
        <f t="shared" ca="1" si="52"/>
        <v>0</v>
      </c>
      <c r="M69" s="74">
        <f t="shared" ca="1" si="53"/>
        <v>0</v>
      </c>
      <c r="N69" s="72"/>
      <c r="P69" s="187" t="str">
        <f t="shared" si="81"/>
        <v>52966C</v>
      </c>
      <c r="Q69" s="191" t="s">
        <v>600</v>
      </c>
      <c r="R69" s="188" t="str">
        <f t="shared" si="82"/>
        <v>HR Classification &amp; Compensation Anlyst II</v>
      </c>
      <c r="S69" s="189" t="str">
        <f t="shared" si="83"/>
        <v>131</v>
      </c>
      <c r="T69" s="186" cm="1">
        <f t="array" aca="1" ref="T69" ca="1">ROUND(IF($Q69="Y",VLOOKUP($P69, INDIRECT($Q$2),T$6,0)*INDIRECT($P$1),VLOOKUP($P69, INDIRECT($Q$2),T$6,0)),IF($E69="E",0,3))</f>
        <v>100263</v>
      </c>
      <c r="U69" s="186" cm="1">
        <f t="array" aca="1" ref="U69" ca="1">ROUND(IF($Q69="Y",VLOOKUP($P69, INDIRECT($Q$2),U$6,0)*INDIRECT($P$1),VLOOKUP($P69, INDIRECT($Q$2),U$6,0)),IF($E69="E",0,3))</f>
        <v>104278</v>
      </c>
      <c r="V69" s="186" cm="1">
        <f t="array" aca="1" ref="V69" ca="1">ROUND(IF($Q69="Y",VLOOKUP($P69, INDIRECT($Q$2),V$6,0)*INDIRECT($P$1),VLOOKUP($P69, INDIRECT($Q$2),V$6,0)),IF($E69="E",0,3))</f>
        <v>108455</v>
      </c>
      <c r="W69" s="186" cm="1">
        <f t="array" aca="1" ref="W69" ca="1">ROUND(IF($Q69="Y",VLOOKUP($P69, INDIRECT($Q$2),W$6,0)*INDIRECT($P$1),VLOOKUP($P69, INDIRECT($Q$2),W$6,0)),IF($E69="E",0,3))</f>
        <v>112795</v>
      </c>
      <c r="X69" s="186" cm="1">
        <f t="array" aca="1" ref="X69" ca="1">ROUND(IF($Q69="Y",VLOOKUP($P69, INDIRECT($Q$2),X$6,0)*INDIRECT($P$1),VLOOKUP($P69, INDIRECT($Q$2),X$6,0)),IF($E69="E",0,3))</f>
        <v>117312</v>
      </c>
      <c r="Y69" s="186" cm="1">
        <f t="array" aca="1" ref="Y69" ca="1">ROUND(IF($Q69="Y",VLOOKUP($P69, INDIRECT($Q$2),Y$6,0)*INDIRECT($P$1),VLOOKUP($P69, INDIRECT($Q$2),Y$6,0)),IF($E69="E",0,3))</f>
        <v>0</v>
      </c>
      <c r="Z69" s="186" cm="1">
        <f t="array" aca="1" ref="Z69" ca="1">ROUND(IF($Q69="Y",VLOOKUP($P69, INDIRECT($Q$2),Z$6,0)*INDIRECT($P$1),VLOOKUP($P69, INDIRECT($Q$2),Z$6,0)),IF($E69="E",0,3))</f>
        <v>0</v>
      </c>
      <c r="AA69" s="186"/>
      <c r="AB69" s="282" t="str">
        <f t="shared" si="8"/>
        <v>52966C</v>
      </c>
      <c r="AC69" s="130" t="str">
        <f t="shared" si="84"/>
        <v>HR Classification &amp; Compensation Anlyst II</v>
      </c>
      <c r="AD69" s="284" t="str">
        <f t="shared" si="85"/>
        <v>131</v>
      </c>
      <c r="AE69" s="282">
        <f t="shared" ca="1" si="54"/>
        <v>48.204000000000001</v>
      </c>
      <c r="AF69" s="282">
        <f t="shared" ca="1" si="55"/>
        <v>50.134</v>
      </c>
      <c r="AG69" s="282">
        <f t="shared" ca="1" si="56"/>
        <v>52.141999999999996</v>
      </c>
      <c r="AH69" s="282">
        <f t="shared" ca="1" si="57"/>
        <v>54.228999999999999</v>
      </c>
      <c r="AI69" s="282">
        <f t="shared" ca="1" si="58"/>
        <v>56.4</v>
      </c>
      <c r="AJ69" s="282" t="str">
        <f t="shared" ca="1" si="59"/>
        <v/>
      </c>
      <c r="AK69" s="282" t="str">
        <f t="shared" ca="1" si="60"/>
        <v/>
      </c>
    </row>
    <row r="70" spans="1:37" x14ac:dyDescent="0.3">
      <c r="A70" s="75" t="s">
        <v>508</v>
      </c>
      <c r="B70" s="75">
        <v>12</v>
      </c>
      <c r="C70" s="70" t="s">
        <v>1000</v>
      </c>
      <c r="D70" s="75">
        <v>548</v>
      </c>
      <c r="E70" s="75" t="s">
        <v>17</v>
      </c>
      <c r="F70" s="73" t="s">
        <v>999</v>
      </c>
      <c r="G70" s="74">
        <f t="shared" ca="1" si="47"/>
        <v>117719</v>
      </c>
      <c r="H70" s="74">
        <f t="shared" ca="1" si="48"/>
        <v>122433</v>
      </c>
      <c r="I70" s="74">
        <f t="shared" ca="1" si="49"/>
        <v>127335</v>
      </c>
      <c r="J70" s="74">
        <f t="shared" ca="1" si="50"/>
        <v>132434</v>
      </c>
      <c r="K70" s="74">
        <f t="shared" ca="1" si="51"/>
        <v>137737</v>
      </c>
      <c r="L70" s="74">
        <f t="shared" ca="1" si="52"/>
        <v>0</v>
      </c>
      <c r="M70" s="74">
        <f t="shared" ca="1" si="53"/>
        <v>0</v>
      </c>
      <c r="N70" s="72"/>
      <c r="P70" s="187" t="str">
        <f t="shared" si="81"/>
        <v>52967C</v>
      </c>
      <c r="Q70" s="191" t="s">
        <v>600</v>
      </c>
      <c r="R70" s="188" t="str">
        <f t="shared" si="82"/>
        <v>HR Classification &amp; Compensation Manager</v>
      </c>
      <c r="S70" s="189" t="str">
        <f t="shared" si="83"/>
        <v>129</v>
      </c>
      <c r="T70" s="186" cm="1">
        <f t="array" aca="1" ref="T70" ca="1">ROUND(IF($Q70="Y",VLOOKUP($P70, INDIRECT($Q$2),T$6,0)*INDIRECT($P$1),VLOOKUP($P70, INDIRECT($Q$2),T$6,0)),IF($E70="E",0,3))</f>
        <v>117719</v>
      </c>
      <c r="U70" s="186" cm="1">
        <f t="array" aca="1" ref="U70" ca="1">ROUND(IF($Q70="Y",VLOOKUP($P70, INDIRECT($Q$2),U$6,0)*INDIRECT($P$1),VLOOKUP($P70, INDIRECT($Q$2),U$6,0)),IF($E70="E",0,3))</f>
        <v>122433</v>
      </c>
      <c r="V70" s="186" cm="1">
        <f t="array" aca="1" ref="V70" ca="1">ROUND(IF($Q70="Y",VLOOKUP($P70, INDIRECT($Q$2),V$6,0)*INDIRECT($P$1),VLOOKUP($P70, INDIRECT($Q$2),V$6,0)),IF($E70="E",0,3))</f>
        <v>127335</v>
      </c>
      <c r="W70" s="186" cm="1">
        <f t="array" aca="1" ref="W70" ca="1">ROUND(IF($Q70="Y",VLOOKUP($P70, INDIRECT($Q$2),W$6,0)*INDIRECT($P$1),VLOOKUP($P70, INDIRECT($Q$2),W$6,0)),IF($E70="E",0,3))</f>
        <v>132434</v>
      </c>
      <c r="X70" s="186" cm="1">
        <f t="array" aca="1" ref="X70" ca="1">ROUND(IF($Q70="Y",VLOOKUP($P70, INDIRECT($Q$2),X$6,0)*INDIRECT($P$1),VLOOKUP($P70, INDIRECT($Q$2),X$6,0)),IF($E70="E",0,3))</f>
        <v>137737</v>
      </c>
      <c r="Y70" s="186" cm="1">
        <f t="array" aca="1" ref="Y70" ca="1">ROUND(IF($Q70="Y",VLOOKUP($P70, INDIRECT($Q$2),Y$6,0)*INDIRECT($P$1),VLOOKUP($P70, INDIRECT($Q$2),Y$6,0)),IF($E70="E",0,3))</f>
        <v>0</v>
      </c>
      <c r="Z70" s="186" cm="1">
        <f t="array" aca="1" ref="Z70" ca="1">ROUND(IF($Q70="Y",VLOOKUP($P70, INDIRECT($Q$2),Z$6,0)*INDIRECT($P$1),VLOOKUP($P70, INDIRECT($Q$2),Z$6,0)),IF($E70="E",0,3))</f>
        <v>0</v>
      </c>
      <c r="AA70" s="186"/>
      <c r="AB70" s="282" t="str">
        <f t="shared" si="8"/>
        <v>52967C</v>
      </c>
      <c r="AC70" s="130" t="str">
        <f t="shared" si="84"/>
        <v>HR Classification &amp; Compensation Manager</v>
      </c>
      <c r="AD70" s="284" t="str">
        <f t="shared" si="85"/>
        <v>129</v>
      </c>
      <c r="AE70" s="282">
        <f t="shared" ca="1" si="54"/>
        <v>56.595999999999997</v>
      </c>
      <c r="AF70" s="282">
        <f t="shared" ca="1" si="55"/>
        <v>58.863</v>
      </c>
      <c r="AG70" s="282">
        <f t="shared" ca="1" si="56"/>
        <v>61.219000000000001</v>
      </c>
      <c r="AH70" s="282">
        <f t="shared" ca="1" si="57"/>
        <v>63.670999999999999</v>
      </c>
      <c r="AI70" s="282">
        <f t="shared" ca="1" si="58"/>
        <v>66.22</v>
      </c>
      <c r="AJ70" s="282" t="str">
        <f t="shared" ca="1" si="59"/>
        <v/>
      </c>
      <c r="AK70" s="282" t="str">
        <f t="shared" ca="1" si="60"/>
        <v/>
      </c>
    </row>
    <row r="71" spans="1:37" x14ac:dyDescent="0.3">
      <c r="A71" s="75" t="s">
        <v>997</v>
      </c>
      <c r="B71" s="75">
        <v>11</v>
      </c>
      <c r="C71" s="70" t="s">
        <v>998</v>
      </c>
      <c r="D71" s="75">
        <v>500</v>
      </c>
      <c r="E71" s="75" t="s">
        <v>17</v>
      </c>
      <c r="F71" s="73" t="s">
        <v>996</v>
      </c>
      <c r="G71" s="74">
        <f t="shared" ref="G71:G102" ca="1" si="86">IF(E71="E",ROUND(T71,0),ROUND(T71,3))</f>
        <v>109555</v>
      </c>
      <c r="H71" s="74">
        <f t="shared" ref="H71:H102" ca="1" si="87">IF(F71="E",ROUND(U71,0),ROUND(U71,3))</f>
        <v>113934</v>
      </c>
      <c r="I71" s="74">
        <f t="shared" ref="I71:I102" ca="1" si="88">IF(G71="E",ROUND(V71,0),ROUND(V71,3))</f>
        <v>118494</v>
      </c>
      <c r="J71" s="74">
        <f t="shared" ref="J71:J102" ca="1" si="89">IF(H71="E",ROUND(W71,0),ROUND(W71,3))</f>
        <v>123233</v>
      </c>
      <c r="K71" s="74">
        <f t="shared" ref="K71:K102" ca="1" si="90">IF(I71="E",ROUND(X71,0),ROUND(X71,3))</f>
        <v>128162</v>
      </c>
      <c r="L71" s="74"/>
      <c r="M71" s="74"/>
      <c r="N71" s="72"/>
      <c r="P71" s="187" t="str">
        <f t="shared" si="81"/>
        <v>53060C</v>
      </c>
      <c r="Q71" s="191" t="s">
        <v>600</v>
      </c>
      <c r="R71" s="188" t="str">
        <f t="shared" si="82"/>
        <v>HR Classification &amp; Compensation Principal Consultant</v>
      </c>
      <c r="S71" s="189" t="str">
        <f t="shared" si="83"/>
        <v>140</v>
      </c>
      <c r="T71" s="186" cm="1">
        <f t="array" aca="1" ref="T71" ca="1">ROUND(IF($Q71="Y",VLOOKUP($P71, INDIRECT($Q$2),T$6,0)*INDIRECT($P$1),VLOOKUP($P71, INDIRECT($Q$2),T$6,0)),IF($E71="E",0,3))</f>
        <v>109555</v>
      </c>
      <c r="U71" s="186" cm="1">
        <f t="array" aca="1" ref="U71" ca="1">ROUND(IF($Q71="Y",VLOOKUP($P71, INDIRECT($Q$2),U$6,0)*INDIRECT($P$1),VLOOKUP($P71, INDIRECT($Q$2),U$6,0)),IF($E71="E",0,3))</f>
        <v>113934</v>
      </c>
      <c r="V71" s="186" cm="1">
        <f t="array" aca="1" ref="V71" ca="1">ROUND(IF($Q71="Y",VLOOKUP($P71, INDIRECT($Q$2),V$6,0)*INDIRECT($P$1),VLOOKUP($P71, INDIRECT($Q$2),V$6,0)),IF($E71="E",0,3))</f>
        <v>118494</v>
      </c>
      <c r="W71" s="186" cm="1">
        <f t="array" aca="1" ref="W71" ca="1">ROUND(IF($Q71="Y",VLOOKUP($P71, INDIRECT($Q$2),W$6,0)*INDIRECT($P$1),VLOOKUP($P71, INDIRECT($Q$2),W$6,0)),IF($E71="E",0,3))</f>
        <v>123233</v>
      </c>
      <c r="X71" s="186" cm="1">
        <f t="array" aca="1" ref="X71" ca="1">ROUND(IF($Q71="Y",VLOOKUP($P71, INDIRECT($Q$2),X$6,0)*INDIRECT($P$1),VLOOKUP($P71, INDIRECT($Q$2),X$6,0)),IF($E71="E",0,3))</f>
        <v>128162</v>
      </c>
      <c r="AA71" s="186"/>
      <c r="AB71" s="282" t="str">
        <f t="shared" si="8"/>
        <v>53060C</v>
      </c>
      <c r="AC71" s="130" t="str">
        <f t="shared" si="84"/>
        <v>HR Classification &amp; Compensation Principal Consultant</v>
      </c>
      <c r="AD71" s="284" t="str">
        <f t="shared" si="85"/>
        <v>140</v>
      </c>
      <c r="AE71" s="282">
        <f t="shared" ref="AE71:AE102" ca="1" si="91">IF(T71=0,"",IF($E71="E",ROUNDUP(T71/2080,3),T71))</f>
        <v>52.670999999999999</v>
      </c>
      <c r="AF71" s="282">
        <f t="shared" ref="AF71:AF102" ca="1" si="92">IF(U71=0,"",IF($E71="E",ROUNDUP(U71/2080,3),U71))</f>
        <v>54.775999999999996</v>
      </c>
      <c r="AG71" s="282">
        <f t="shared" ref="AG71:AG102" ca="1" si="93">IF(V71=0,"",IF($E71="E",ROUNDUP(V71/2080,3),V71))</f>
        <v>56.969000000000001</v>
      </c>
      <c r="AH71" s="282">
        <f t="shared" ref="AH71:AH102" ca="1" si="94">IF(W71=0,"",IF($E71="E",ROUNDUP(W71/2080,3),W71))</f>
        <v>59.247</v>
      </c>
      <c r="AI71" s="282">
        <f t="shared" ref="AI71:AI102" ca="1" si="95">IF(X71=0,"",IF($E71="E",ROUNDUP(X71/2080,3),X71))</f>
        <v>61.616999999999997</v>
      </c>
      <c r="AJ71" s="282"/>
      <c r="AK71" s="282"/>
    </row>
    <row r="72" spans="1:37" x14ac:dyDescent="0.3">
      <c r="A72" s="75" t="s">
        <v>948</v>
      </c>
      <c r="B72" s="75">
        <v>9</v>
      </c>
      <c r="C72" s="70" t="s">
        <v>946</v>
      </c>
      <c r="D72" s="75">
        <v>443</v>
      </c>
      <c r="E72" s="75" t="s">
        <v>17</v>
      </c>
      <c r="F72" s="73" t="s">
        <v>947</v>
      </c>
      <c r="G72" s="74">
        <f t="shared" ca="1" si="86"/>
        <v>81309</v>
      </c>
      <c r="H72" s="74">
        <f t="shared" ca="1" si="87"/>
        <v>85589</v>
      </c>
      <c r="I72" s="74">
        <f t="shared" ca="1" si="88"/>
        <v>90234</v>
      </c>
      <c r="J72" s="74">
        <f t="shared" ca="1" si="89"/>
        <v>94835</v>
      </c>
      <c r="K72" s="74">
        <f t="shared" ca="1" si="90"/>
        <v>99826</v>
      </c>
      <c r="L72" s="74">
        <f t="shared" ref="L72:L103" ca="1" si="96">IF(J72="E",ROUND(Y72,0),ROUND(Y72,3))</f>
        <v>105243</v>
      </c>
      <c r="M72" s="74">
        <f t="shared" ref="M72:M103" ca="1" si="97">IF(K72="E",ROUND(Z72,0),ROUND(Z72,3))</f>
        <v>110661</v>
      </c>
      <c r="N72" s="72"/>
      <c r="P72" s="187" t="s">
        <v>948</v>
      </c>
      <c r="Q72" s="191" t="s">
        <v>600</v>
      </c>
      <c r="R72" s="188" t="str">
        <f t="shared" si="82"/>
        <v>HR Communications Coordinator</v>
      </c>
      <c r="S72" s="189" t="str">
        <f t="shared" si="83"/>
        <v>138</v>
      </c>
      <c r="T72" s="186" cm="1">
        <f t="array" aca="1" ref="T72" ca="1">ROUND(IF($Q72="Y",VLOOKUP($P72, INDIRECT($Q$2),T$6,0)*INDIRECT($P$1),VLOOKUP($P72, INDIRECT($Q$2),T$6,0)),IF($E72="E",0,3))</f>
        <v>81309</v>
      </c>
      <c r="U72" s="186" cm="1">
        <f t="array" aca="1" ref="U72" ca="1">ROUND(IF($Q72="Y",VLOOKUP($P72, INDIRECT($Q$2),U$6,0)*INDIRECT($P$1),VLOOKUP($P72, INDIRECT($Q$2),U$6,0)),IF($E72="E",0,3))</f>
        <v>85589</v>
      </c>
      <c r="V72" s="186" cm="1">
        <f t="array" aca="1" ref="V72" ca="1">ROUND(IF($Q72="Y",VLOOKUP($P72, INDIRECT($Q$2),V$6,0)*INDIRECT($P$1),VLOOKUP($P72, INDIRECT($Q$2),V$6,0)),IF($E72="E",0,3))</f>
        <v>90234</v>
      </c>
      <c r="W72" s="186" cm="1">
        <f t="array" aca="1" ref="W72" ca="1">ROUND(IF($Q72="Y",VLOOKUP($P72, INDIRECT($Q$2),W$6,0)*INDIRECT($P$1),VLOOKUP($P72, INDIRECT($Q$2),W$6,0)),IF($E72="E",0,3))</f>
        <v>94835</v>
      </c>
      <c r="X72" s="186" cm="1">
        <f t="array" aca="1" ref="X72" ca="1">ROUND(IF($Q72="Y",VLOOKUP($P72, INDIRECT($Q$2),X$6,0)*INDIRECT($P$1),VLOOKUP($P72, INDIRECT($Q$2),X$6,0)),IF($E72="E",0,3))</f>
        <v>99826</v>
      </c>
      <c r="Y72" s="186" cm="1">
        <f t="array" aca="1" ref="Y72" ca="1">ROUND(IF($Q72="Y",VLOOKUP($P72, INDIRECT($Q$2),Y$6,0)*INDIRECT($P$1),VLOOKUP($P72, INDIRECT($Q$2),Y$6,0)),IF($E72="E",0,3))</f>
        <v>105243</v>
      </c>
      <c r="Z72" s="186" cm="1">
        <f t="array" aca="1" ref="Z72" ca="1">ROUND(IF($Q72="Y",VLOOKUP($P72, INDIRECT($Q$2),Z$6,0)*INDIRECT($P$1),VLOOKUP($P72, INDIRECT($Q$2),Z$6,0)),IF($E72="E",0,3))</f>
        <v>110661</v>
      </c>
      <c r="AA72" s="186"/>
      <c r="AB72" s="282" t="str">
        <f t="shared" si="8"/>
        <v>53046C</v>
      </c>
      <c r="AC72" s="130" t="str">
        <f t="shared" si="84"/>
        <v>HR Communications Coordinator</v>
      </c>
      <c r="AD72" s="284" t="str">
        <f t="shared" si="85"/>
        <v>138</v>
      </c>
      <c r="AE72" s="282">
        <f t="shared" ca="1" si="91"/>
        <v>39.091000000000001</v>
      </c>
      <c r="AF72" s="282">
        <f t="shared" ca="1" si="92"/>
        <v>41.149000000000001</v>
      </c>
      <c r="AG72" s="282">
        <f t="shared" ca="1" si="93"/>
        <v>43.381999999999998</v>
      </c>
      <c r="AH72" s="282">
        <f t="shared" ca="1" si="94"/>
        <v>45.594000000000001</v>
      </c>
      <c r="AI72" s="282">
        <f t="shared" ca="1" si="95"/>
        <v>47.994</v>
      </c>
      <c r="AJ72" s="282">
        <f t="shared" ref="AJ72:AJ103" ca="1" si="98">IF(Y72=0,"",IF($E72="E",ROUNDUP(Y72/2080,3),Y72))</f>
        <v>50.597999999999999</v>
      </c>
      <c r="AK72" s="282">
        <f t="shared" ref="AK72:AK103" ca="1" si="99">IF(Z72=0,"",IF($E72="E",ROUNDUP(Z72/2080,3),Z72))</f>
        <v>53.202999999999996</v>
      </c>
    </row>
    <row r="73" spans="1:37" x14ac:dyDescent="0.3">
      <c r="A73" s="75" t="s">
        <v>650</v>
      </c>
      <c r="B73" s="75">
        <v>7</v>
      </c>
      <c r="C73" s="70" t="s">
        <v>514</v>
      </c>
      <c r="D73" s="75">
        <v>338</v>
      </c>
      <c r="E73" s="75" t="s">
        <v>21</v>
      </c>
      <c r="F73" s="73" t="s">
        <v>651</v>
      </c>
      <c r="G73" s="74">
        <f t="shared" ca="1" si="86"/>
        <v>35.692999999999998</v>
      </c>
      <c r="H73" s="74">
        <f t="shared" ca="1" si="87"/>
        <v>37.572000000000003</v>
      </c>
      <c r="I73" s="74">
        <f t="shared" ca="1" si="88"/>
        <v>38.624000000000002</v>
      </c>
      <c r="J73" s="74">
        <f t="shared" ca="1" si="89"/>
        <v>39.704999999999998</v>
      </c>
      <c r="K73" s="74">
        <f t="shared" ca="1" si="90"/>
        <v>41.292999999999999</v>
      </c>
      <c r="L73" s="74">
        <f t="shared" ca="1" si="96"/>
        <v>0</v>
      </c>
      <c r="M73" s="74">
        <f t="shared" ca="1" si="97"/>
        <v>0</v>
      </c>
      <c r="N73" s="72"/>
      <c r="P73" s="187" t="str">
        <f t="shared" ref="P73:P104" si="100">A73</f>
        <v>52989C</v>
      </c>
      <c r="Q73" s="191" t="s">
        <v>600</v>
      </c>
      <c r="R73" s="188" t="str">
        <f t="shared" si="82"/>
        <v>HR Investigations Specialist</v>
      </c>
      <c r="S73" s="189" t="str">
        <f t="shared" si="83"/>
        <v>108</v>
      </c>
      <c r="T73" s="186" cm="1">
        <f t="array" aca="1" ref="T73" ca="1">ROUND(IF($Q73="Y",VLOOKUP($P73, INDIRECT($Q$2),T$6,0)*INDIRECT($P$1),VLOOKUP($P73, INDIRECT($Q$2),T$6,0)),IF($E73="E",0,3))</f>
        <v>35.692999999999998</v>
      </c>
      <c r="U73" s="186" cm="1">
        <f t="array" aca="1" ref="U73" ca="1">ROUND(IF($Q73="Y",VLOOKUP($P73, INDIRECT($Q$2),U$6,0)*INDIRECT($P$1),VLOOKUP($P73, INDIRECT($Q$2),U$6,0)),IF($E73="E",0,3))</f>
        <v>37.572000000000003</v>
      </c>
      <c r="V73" s="186" cm="1">
        <f t="array" aca="1" ref="V73" ca="1">ROUND(IF($Q73="Y",VLOOKUP($P73, INDIRECT($Q$2),V$6,0)*INDIRECT($P$1),VLOOKUP($P73, INDIRECT($Q$2),V$6,0)),IF($E73="E",0,3))</f>
        <v>38.624000000000002</v>
      </c>
      <c r="W73" s="186" cm="1">
        <f t="array" aca="1" ref="W73" ca="1">ROUND(IF($Q73="Y",VLOOKUP($P73, INDIRECT($Q$2),W$6,0)*INDIRECT($P$1),VLOOKUP($P73, INDIRECT($Q$2),W$6,0)),IF($E73="E",0,3))</f>
        <v>39.704999999999998</v>
      </c>
      <c r="X73" s="186">
        <v>41.292999999999999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8"/>
        <v>52989C</v>
      </c>
      <c r="AC73" s="130" t="str">
        <f t="shared" si="84"/>
        <v>HR Investigations Specialist</v>
      </c>
      <c r="AD73" s="284" t="str">
        <f t="shared" si="85"/>
        <v>108</v>
      </c>
      <c r="AE73" s="282">
        <f t="shared" ca="1" si="91"/>
        <v>35.692999999999998</v>
      </c>
      <c r="AF73" s="282">
        <f t="shared" ca="1" si="92"/>
        <v>37.572000000000003</v>
      </c>
      <c r="AG73" s="282">
        <f t="shared" ca="1" si="93"/>
        <v>38.624000000000002</v>
      </c>
      <c r="AH73" s="282">
        <f t="shared" ca="1" si="94"/>
        <v>39.704999999999998</v>
      </c>
      <c r="AI73" s="282">
        <f t="shared" si="95"/>
        <v>41.292999999999999</v>
      </c>
      <c r="AJ73" s="282" t="str">
        <f t="shared" ca="1" si="98"/>
        <v/>
      </c>
      <c r="AK73" s="282" t="str">
        <f t="shared" ca="1" si="99"/>
        <v/>
      </c>
    </row>
    <row r="74" spans="1:37" x14ac:dyDescent="0.3">
      <c r="A74" s="75" t="s">
        <v>901</v>
      </c>
      <c r="B74" s="75">
        <v>8</v>
      </c>
      <c r="C74" s="70" t="s">
        <v>902</v>
      </c>
      <c r="D74" s="75">
        <v>365</v>
      </c>
      <c r="E74" s="75" t="s">
        <v>17</v>
      </c>
      <c r="F74" s="73" t="s">
        <v>900</v>
      </c>
      <c r="G74" s="74">
        <f t="shared" ca="1" si="86"/>
        <v>79912</v>
      </c>
      <c r="H74" s="74">
        <f t="shared" ca="1" si="87"/>
        <v>83111</v>
      </c>
      <c r="I74" s="74">
        <f t="shared" ca="1" si="88"/>
        <v>86439</v>
      </c>
      <c r="J74" s="74">
        <f t="shared" ca="1" si="89"/>
        <v>89901</v>
      </c>
      <c r="K74" s="74">
        <f t="shared" ca="1" si="90"/>
        <v>93500</v>
      </c>
      <c r="L74" s="74">
        <f t="shared" ca="1" si="96"/>
        <v>0</v>
      </c>
      <c r="M74" s="74">
        <f t="shared" ca="1" si="97"/>
        <v>0</v>
      </c>
      <c r="N74" s="72"/>
      <c r="P74" s="187" t="str">
        <f t="shared" si="100"/>
        <v>53036C</v>
      </c>
      <c r="Q74" s="191" t="s">
        <v>600</v>
      </c>
      <c r="R74" s="188" t="str">
        <f t="shared" si="82"/>
        <v>HR Investigator I</v>
      </c>
      <c r="S74" s="189" t="str">
        <f t="shared" si="83"/>
        <v>124</v>
      </c>
      <c r="T74" s="186" cm="1">
        <f t="array" aca="1" ref="T74" ca="1">ROUND(IF($Q74="Y",VLOOKUP($P74, INDIRECT($Q$2),T$6,0)*INDIRECT($P$1),VLOOKUP($P74, INDIRECT($Q$2),T$6,0)),IF($E74="E",0,3))</f>
        <v>79912</v>
      </c>
      <c r="U74" s="186" cm="1">
        <f t="array" aca="1" ref="U74" ca="1">ROUND(IF($Q74="Y",VLOOKUP($P74, INDIRECT($Q$2),U$6,0)*INDIRECT($P$1),VLOOKUP($P74, INDIRECT($Q$2),U$6,0)),IF($E74="E",0,3))</f>
        <v>83111</v>
      </c>
      <c r="V74" s="186" cm="1">
        <f t="array" aca="1" ref="V74" ca="1">ROUND(IF($Q74="Y",VLOOKUP($P74, INDIRECT($Q$2),V$6,0)*INDIRECT($P$1),VLOOKUP($P74, INDIRECT($Q$2),V$6,0)),IF($E74="E",0,3))</f>
        <v>86439</v>
      </c>
      <c r="W74" s="186" cm="1">
        <f t="array" aca="1" ref="W74" ca="1">ROUND(IF($Q74="Y",VLOOKUP($P74, INDIRECT($Q$2),W$6,0)*INDIRECT($P$1),VLOOKUP($P74, INDIRECT($Q$2),W$6,0)),IF($E74="E",0,3))</f>
        <v>89901</v>
      </c>
      <c r="X74" s="186" cm="1">
        <f t="array" aca="1" ref="X74" ca="1">ROUND(IF($Q74="Y",VLOOKUP($P74, INDIRECT($Q$2),X$6,0)*INDIRECT($P$1),VLOOKUP($P74, INDIRECT($Q$2),X$6,0)),IF($E74="E",0,3))</f>
        <v>93500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ref="AB74:AB138" si="101">A74</f>
        <v>53036C</v>
      </c>
      <c r="AC74" s="130" t="str">
        <f t="shared" si="84"/>
        <v>HR Investigator I</v>
      </c>
      <c r="AD74" s="284" t="str">
        <f t="shared" si="85"/>
        <v>124</v>
      </c>
      <c r="AE74" s="282">
        <f t="shared" ca="1" si="91"/>
        <v>38.419999999999995</v>
      </c>
      <c r="AF74" s="282">
        <f t="shared" ca="1" si="92"/>
        <v>39.957999999999998</v>
      </c>
      <c r="AG74" s="282">
        <f t="shared" ca="1" si="93"/>
        <v>41.558</v>
      </c>
      <c r="AH74" s="282">
        <f t="shared" ca="1" si="94"/>
        <v>43.221999999999994</v>
      </c>
      <c r="AI74" s="282">
        <f t="shared" ca="1" si="95"/>
        <v>44.951999999999998</v>
      </c>
      <c r="AJ74" s="282" t="str">
        <f t="shared" ca="1" si="98"/>
        <v/>
      </c>
      <c r="AK74" s="282" t="str">
        <f t="shared" ca="1" si="99"/>
        <v/>
      </c>
    </row>
    <row r="75" spans="1:37" x14ac:dyDescent="0.3">
      <c r="A75" s="75" t="s">
        <v>567</v>
      </c>
      <c r="B75" s="75">
        <v>8</v>
      </c>
      <c r="C75" s="70" t="s">
        <v>931</v>
      </c>
      <c r="D75" s="75">
        <v>393</v>
      </c>
      <c r="E75" s="75" t="s">
        <v>17</v>
      </c>
      <c r="F75" s="73" t="s">
        <v>899</v>
      </c>
      <c r="G75" s="74">
        <f t="shared" ca="1" si="86"/>
        <v>84533</v>
      </c>
      <c r="H75" s="74">
        <f t="shared" ca="1" si="87"/>
        <v>87920</v>
      </c>
      <c r="I75" s="74">
        <f t="shared" ca="1" si="88"/>
        <v>91438</v>
      </c>
      <c r="J75" s="74">
        <f t="shared" ca="1" si="89"/>
        <v>95099</v>
      </c>
      <c r="K75" s="74">
        <f t="shared" ca="1" si="90"/>
        <v>98909</v>
      </c>
      <c r="L75" s="74">
        <f t="shared" ca="1" si="96"/>
        <v>0</v>
      </c>
      <c r="M75" s="74">
        <f t="shared" ca="1" si="97"/>
        <v>0</v>
      </c>
      <c r="N75" s="72"/>
      <c r="P75" s="187" t="str">
        <f t="shared" si="100"/>
        <v>52954C</v>
      </c>
      <c r="Q75" s="191" t="s">
        <v>600</v>
      </c>
      <c r="R75" s="188" t="str">
        <f t="shared" si="82"/>
        <v>HR Investigator II</v>
      </c>
      <c r="S75" s="189" t="str">
        <f t="shared" si="83"/>
        <v>132</v>
      </c>
      <c r="T75" s="186" cm="1">
        <f t="array" aca="1" ref="T75" ca="1">ROUND(IF($Q75="Y",VLOOKUP($P75, INDIRECT($Q$2),T$6,0)*INDIRECT($P$1),VLOOKUP($P75, INDIRECT($Q$2),T$6,0)),IF($E75="E",0,3))</f>
        <v>84533</v>
      </c>
      <c r="U75" s="186" cm="1">
        <f t="array" aca="1" ref="U75" ca="1">ROUND(IF($Q75="Y",VLOOKUP($P75, INDIRECT($Q$2),U$6,0)*INDIRECT($P$1),VLOOKUP($P75, INDIRECT($Q$2),U$6,0)),IF($E75="E",0,3))</f>
        <v>87920</v>
      </c>
      <c r="V75" s="186" cm="1">
        <f t="array" aca="1" ref="V75" ca="1">ROUND(IF($Q75="Y",VLOOKUP($P75, INDIRECT($Q$2),V$6,0)*INDIRECT($P$1),VLOOKUP($P75, INDIRECT($Q$2),V$6,0)),IF($E75="E",0,3))</f>
        <v>91438</v>
      </c>
      <c r="W75" s="186" cm="1">
        <f t="array" aca="1" ref="W75" ca="1">ROUND(IF($Q75="Y",VLOOKUP($P75, INDIRECT($Q$2),W$6,0)*INDIRECT($P$1),VLOOKUP($P75, INDIRECT($Q$2),W$6,0)),IF($E75="E",0,3))</f>
        <v>95099</v>
      </c>
      <c r="X75" s="186" cm="1">
        <f t="array" aca="1" ref="X75" ca="1">ROUND(IF($Q75="Y",VLOOKUP($P75, INDIRECT($Q$2),X$6,0)*INDIRECT($P$1),VLOOKUP($P75, INDIRECT($Q$2),X$6,0)),IF($E75="E",0,3))</f>
        <v>98909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101"/>
        <v>52954C</v>
      </c>
      <c r="AC75" s="130" t="str">
        <f t="shared" si="84"/>
        <v>HR Investigator II</v>
      </c>
      <c r="AD75" s="284" t="str">
        <f t="shared" si="85"/>
        <v>132</v>
      </c>
      <c r="AE75" s="282">
        <f t="shared" ca="1" si="91"/>
        <v>40.640999999999998</v>
      </c>
      <c r="AF75" s="282">
        <f t="shared" ca="1" si="92"/>
        <v>42.269999999999996</v>
      </c>
      <c r="AG75" s="282">
        <f t="shared" ca="1" si="93"/>
        <v>43.960999999999999</v>
      </c>
      <c r="AH75" s="282">
        <f t="shared" ca="1" si="94"/>
        <v>45.720999999999997</v>
      </c>
      <c r="AI75" s="282">
        <f t="shared" ca="1" si="95"/>
        <v>47.552999999999997</v>
      </c>
      <c r="AJ75" s="282" t="str">
        <f t="shared" ca="1" si="98"/>
        <v/>
      </c>
      <c r="AK75" s="282" t="str">
        <f t="shared" ca="1" si="99"/>
        <v/>
      </c>
    </row>
    <row r="76" spans="1:37" x14ac:dyDescent="0.3">
      <c r="A76" s="75" t="s">
        <v>921</v>
      </c>
      <c r="B76" s="75">
        <v>9</v>
      </c>
      <c r="C76" s="70" t="s">
        <v>922</v>
      </c>
      <c r="D76" s="75">
        <v>435</v>
      </c>
      <c r="E76" s="75" t="s">
        <v>17</v>
      </c>
      <c r="F76" s="73" t="s">
        <v>919</v>
      </c>
      <c r="G76" s="74">
        <f t="shared" ca="1" si="86"/>
        <v>87454</v>
      </c>
      <c r="H76" s="74">
        <f t="shared" ca="1" si="87"/>
        <v>90956</v>
      </c>
      <c r="I76" s="74">
        <f t="shared" ca="1" si="88"/>
        <v>94598</v>
      </c>
      <c r="J76" s="74">
        <f t="shared" ca="1" si="89"/>
        <v>98385</v>
      </c>
      <c r="K76" s="74">
        <f t="shared" ca="1" si="90"/>
        <v>102324</v>
      </c>
      <c r="L76" s="74">
        <f t="shared" ca="1" si="96"/>
        <v>0</v>
      </c>
      <c r="M76" s="74">
        <f t="shared" ca="1" si="97"/>
        <v>0</v>
      </c>
      <c r="N76" s="72"/>
      <c r="P76" s="187" t="str">
        <f t="shared" si="100"/>
        <v>59454C</v>
      </c>
      <c r="Q76" s="191" t="s">
        <v>600</v>
      </c>
      <c r="R76" s="188" t="str">
        <f t="shared" si="82"/>
        <v>HR Investigator III</v>
      </c>
      <c r="S76" s="189" t="s">
        <v>922</v>
      </c>
      <c r="T76" s="186" cm="1">
        <f t="array" aca="1" ref="T76" ca="1">ROUND(IF($Q76="Y",VLOOKUP($P76, INDIRECT($Q$2),T$6,0)*INDIRECT($P$1),VLOOKUP($P76, INDIRECT($Q$2),T$6,0)),IF($E76="E",0,3))</f>
        <v>87454</v>
      </c>
      <c r="U76" s="186" cm="1">
        <f t="array" aca="1" ref="U76" ca="1">ROUND(IF($Q76="Y",VLOOKUP($P76, INDIRECT($Q$2),U$6,0)*INDIRECT($P$1),VLOOKUP($P76, INDIRECT($Q$2),U$6,0)),IF($E76="E",0,3))</f>
        <v>90956</v>
      </c>
      <c r="V76" s="186" cm="1">
        <f t="array" aca="1" ref="V76" ca="1">ROUND(IF($Q76="Y",VLOOKUP($P76, INDIRECT($Q$2),V$6,0)*INDIRECT($P$1),VLOOKUP($P76, INDIRECT($Q$2),V$6,0)),IF($E76="E",0,3))</f>
        <v>94598</v>
      </c>
      <c r="W76" s="186" cm="1">
        <f t="array" aca="1" ref="W76" ca="1">ROUND(IF($Q76="Y",VLOOKUP($P76, INDIRECT($Q$2),W$6,0)*INDIRECT($P$1),VLOOKUP($P76, INDIRECT($Q$2),W$6,0)),IF($E76="E",0,3))</f>
        <v>98385</v>
      </c>
      <c r="X76" s="186" cm="1">
        <f t="array" aca="1" ref="X76" ca="1">ROUND(IF($Q76="Y",VLOOKUP($P76, INDIRECT($Q$2),X$6,0)*INDIRECT($P$1),VLOOKUP($P76, INDIRECT($Q$2),X$6,0)),IF($E76="E",0,3))</f>
        <v>102324</v>
      </c>
      <c r="Y76" s="186" cm="1">
        <f t="array" aca="1" ref="Y76" ca="1">ROUND(IF($Q76="Y",VLOOKUP($P76, INDIRECT($Q$2),Y$6,0)*INDIRECT($P$1),VLOOKUP($P76, INDIRECT($Q$2),Y$6,0)),IF($E76="E",0,3))</f>
        <v>0</v>
      </c>
      <c r="Z76" s="186" cm="1">
        <f t="array" aca="1" ref="Z76" ca="1">ROUND(IF($Q76="Y",VLOOKUP($P76, INDIRECT($Q$2),Z$6,0)*INDIRECT($P$1),VLOOKUP($P76, INDIRECT($Q$2),Z$6,0)),IF($E76="E",0,3))</f>
        <v>0</v>
      </c>
      <c r="AA76" s="186"/>
      <c r="AB76" s="282" t="str">
        <f t="shared" si="101"/>
        <v>59454C</v>
      </c>
      <c r="AC76" s="130" t="str">
        <f t="shared" si="84"/>
        <v>HR Investigator III</v>
      </c>
      <c r="AD76" s="284" t="str">
        <f t="shared" si="85"/>
        <v>120</v>
      </c>
      <c r="AE76" s="282">
        <f t="shared" ca="1" si="91"/>
        <v>42.045999999999999</v>
      </c>
      <c r="AF76" s="282">
        <f t="shared" ca="1" si="92"/>
        <v>43.728999999999999</v>
      </c>
      <c r="AG76" s="282">
        <f t="shared" ca="1" si="93"/>
        <v>45.48</v>
      </c>
      <c r="AH76" s="282">
        <f t="shared" ca="1" si="94"/>
        <v>47.300999999999995</v>
      </c>
      <c r="AI76" s="282">
        <f t="shared" ca="1" si="95"/>
        <v>49.195</v>
      </c>
      <c r="AJ76" s="282" t="str">
        <f t="shared" ca="1" si="98"/>
        <v/>
      </c>
      <c r="AK76" s="282" t="str">
        <f t="shared" ca="1" si="99"/>
        <v/>
      </c>
    </row>
    <row r="77" spans="1:37" x14ac:dyDescent="0.3">
      <c r="A77" s="75" t="s">
        <v>878</v>
      </c>
      <c r="B77" s="75">
        <v>8</v>
      </c>
      <c r="C77" s="70" t="s">
        <v>805</v>
      </c>
      <c r="D77" s="75">
        <v>400</v>
      </c>
      <c r="E77" s="75" t="s">
        <v>17</v>
      </c>
      <c r="F77" s="73" t="s">
        <v>863</v>
      </c>
      <c r="G77" s="74">
        <f t="shared" ca="1" si="86"/>
        <v>86541</v>
      </c>
      <c r="H77" s="74">
        <f t="shared" ca="1" si="87"/>
        <v>90006</v>
      </c>
      <c r="I77" s="74">
        <f t="shared" ca="1" si="88"/>
        <v>93609</v>
      </c>
      <c r="J77" s="74">
        <f t="shared" ca="1" si="89"/>
        <v>97359</v>
      </c>
      <c r="K77" s="74">
        <f t="shared" ca="1" si="90"/>
        <v>101257</v>
      </c>
      <c r="L77" s="74">
        <f t="shared" ca="1" si="96"/>
        <v>0</v>
      </c>
      <c r="M77" s="74">
        <f t="shared" ca="1" si="97"/>
        <v>0</v>
      </c>
      <c r="N77" s="72"/>
      <c r="P77" s="187" t="str">
        <f t="shared" si="100"/>
        <v>59434C</v>
      </c>
      <c r="Q77" s="191" t="s">
        <v>600</v>
      </c>
      <c r="R77" s="188" t="str">
        <f t="shared" si="82"/>
        <v>HR Labor Relations Associate</v>
      </c>
      <c r="S77" s="189" t="str">
        <f t="shared" ref="S77:S108" si="102">C77</f>
        <v>112</v>
      </c>
      <c r="T77" s="186" cm="1">
        <f t="array" aca="1" ref="T77" ca="1">ROUND(IF($Q77="Y",VLOOKUP($P77, INDIRECT($Q$2),T$6,0)*INDIRECT($P$1),VLOOKUP($P77, INDIRECT($Q$2),T$6,0)),IF($E77="E",0,3))</f>
        <v>86541</v>
      </c>
      <c r="U77" s="186" cm="1">
        <f t="array" aca="1" ref="U77" ca="1">ROUND(IF($Q77="Y",VLOOKUP($P77, INDIRECT($Q$2),U$6,0)*INDIRECT($P$1),VLOOKUP($P77, INDIRECT($Q$2),U$6,0)),IF($E77="E",0,3))</f>
        <v>90006</v>
      </c>
      <c r="V77" s="186" cm="1">
        <f t="array" aca="1" ref="V77" ca="1">ROUND(IF($Q77="Y",VLOOKUP($P77, INDIRECT($Q$2),V$6,0)*INDIRECT($P$1),VLOOKUP($P77, INDIRECT($Q$2),V$6,0)),IF($E77="E",0,3))</f>
        <v>93609</v>
      </c>
      <c r="W77" s="186" cm="1">
        <f t="array" aca="1" ref="W77" ca="1">ROUND(IF($Q77="Y",VLOOKUP($P77, INDIRECT($Q$2),W$6,0)*INDIRECT($P$1),VLOOKUP($P77, INDIRECT($Q$2),W$6,0)),IF($E77="E",0,3))</f>
        <v>97359</v>
      </c>
      <c r="X77" s="186" cm="1">
        <f t="array" aca="1" ref="X77" ca="1">ROUND(IF($Q77="Y",VLOOKUP($P77, INDIRECT($Q$2),X$6,0)*INDIRECT($P$1),VLOOKUP($P77, INDIRECT($Q$2),X$6,0)),IF($E77="E",0,3))</f>
        <v>101257</v>
      </c>
      <c r="Y77" s="186" cm="1">
        <f t="array" aca="1" ref="Y77" ca="1">ROUND(IF($Q77="Y",VLOOKUP($P77, INDIRECT($Q$2),Y$6,0)*INDIRECT($P$1),VLOOKUP($P77, INDIRECT($Q$2),Y$6,0)),IF($E77="E",0,3))</f>
        <v>0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101"/>
        <v>59434C</v>
      </c>
      <c r="AC77" s="130" t="str">
        <f t="shared" si="84"/>
        <v>HR Labor Relations Associate</v>
      </c>
      <c r="AD77" s="284" t="str">
        <f t="shared" si="85"/>
        <v>112</v>
      </c>
      <c r="AE77" s="282">
        <f t="shared" ca="1" si="91"/>
        <v>41.606999999999999</v>
      </c>
      <c r="AF77" s="282">
        <f t="shared" ca="1" si="92"/>
        <v>43.272999999999996</v>
      </c>
      <c r="AG77" s="282">
        <f t="shared" ca="1" si="93"/>
        <v>45.004999999999995</v>
      </c>
      <c r="AH77" s="282">
        <f t="shared" ca="1" si="94"/>
        <v>46.808</v>
      </c>
      <c r="AI77" s="282">
        <f t="shared" ca="1" si="95"/>
        <v>48.681999999999995</v>
      </c>
      <c r="AJ77" s="282" t="str">
        <f t="shared" ca="1" si="98"/>
        <v/>
      </c>
      <c r="AK77" s="282" t="str">
        <f t="shared" ca="1" si="99"/>
        <v/>
      </c>
    </row>
    <row r="78" spans="1:37" x14ac:dyDescent="0.3">
      <c r="A78" s="75" t="s">
        <v>517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518</v>
      </c>
      <c r="G78" s="74">
        <f t="shared" ca="1" si="86"/>
        <v>35.692999999999998</v>
      </c>
      <c r="H78" s="74">
        <f t="shared" ca="1" si="87"/>
        <v>37.572000000000003</v>
      </c>
      <c r="I78" s="74">
        <f t="shared" ca="1" si="88"/>
        <v>38.624000000000002</v>
      </c>
      <c r="J78" s="74">
        <f t="shared" ca="1" si="89"/>
        <v>39.704999999999998</v>
      </c>
      <c r="K78" s="74">
        <f t="shared" ca="1" si="90"/>
        <v>41.292999999999999</v>
      </c>
      <c r="L78" s="74">
        <f t="shared" ca="1" si="96"/>
        <v>0</v>
      </c>
      <c r="M78" s="74">
        <f t="shared" ca="1" si="97"/>
        <v>0</v>
      </c>
      <c r="N78" s="72"/>
      <c r="P78" s="187" t="str">
        <f t="shared" si="100"/>
        <v>52961C</v>
      </c>
      <c r="Q78" s="191" t="s">
        <v>600</v>
      </c>
      <c r="R78" s="188" t="str">
        <f t="shared" si="82"/>
        <v>HR Labor Relations Specialist</v>
      </c>
      <c r="S78" s="189" t="str">
        <f t="shared" si="102"/>
        <v>108</v>
      </c>
      <c r="T78" s="186" cm="1">
        <f t="array" aca="1" ref="T78" ca="1">ROUND(IF($Q78="Y",VLOOKUP($P78, INDIRECT($Q$2),T$6,0)*INDIRECT($P$1),VLOOKUP($P78, INDIRECT($Q$2),T$6,0)),IF($E78="E",0,3))</f>
        <v>35.692999999999998</v>
      </c>
      <c r="U78" s="186" cm="1">
        <f t="array" aca="1" ref="U78" ca="1">ROUND(IF($Q78="Y",VLOOKUP($P78, INDIRECT($Q$2),U$6,0)*INDIRECT($P$1),VLOOKUP($P78, INDIRECT($Q$2),U$6,0)),IF($E78="E",0,3))</f>
        <v>37.572000000000003</v>
      </c>
      <c r="V78" s="186" cm="1">
        <f t="array" aca="1" ref="V78" ca="1">ROUND(IF($Q78="Y",VLOOKUP($P78, INDIRECT($Q$2),V$6,0)*INDIRECT($P$1),VLOOKUP($P78, INDIRECT($Q$2),V$6,0)),IF($E78="E",0,3))</f>
        <v>38.624000000000002</v>
      </c>
      <c r="W78" s="186" cm="1">
        <f t="array" aca="1" ref="W78" ca="1">ROUND(IF($Q78="Y",VLOOKUP($P78, INDIRECT($Q$2),W$6,0)*INDIRECT($P$1),VLOOKUP($P78, INDIRECT($Q$2),W$6,0)),IF($E78="E",0,3))</f>
        <v>39.704999999999998</v>
      </c>
      <c r="X78" s="186">
        <v>41.292999999999999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101"/>
        <v>52961C</v>
      </c>
      <c r="AC78" s="130" t="str">
        <f t="shared" si="84"/>
        <v>HR Labor Relations Specialist</v>
      </c>
      <c r="AD78" s="284" t="str">
        <f t="shared" si="85"/>
        <v>108</v>
      </c>
      <c r="AE78" s="282">
        <f t="shared" ca="1" si="91"/>
        <v>35.692999999999998</v>
      </c>
      <c r="AF78" s="282">
        <f t="shared" ca="1" si="92"/>
        <v>37.572000000000003</v>
      </c>
      <c r="AG78" s="282">
        <f t="shared" ca="1" si="93"/>
        <v>38.624000000000002</v>
      </c>
      <c r="AH78" s="282">
        <f t="shared" ca="1" si="94"/>
        <v>39.704999999999998</v>
      </c>
      <c r="AI78" s="282">
        <f t="shared" si="95"/>
        <v>41.292999999999999</v>
      </c>
      <c r="AJ78" s="282" t="str">
        <f t="shared" ca="1" si="98"/>
        <v/>
      </c>
      <c r="AK78" s="282" t="str">
        <f t="shared" ca="1" si="99"/>
        <v/>
      </c>
    </row>
    <row r="79" spans="1:37" x14ac:dyDescent="0.3">
      <c r="A79" s="75" t="s">
        <v>100</v>
      </c>
      <c r="B79" s="75">
        <v>11</v>
      </c>
      <c r="C79" s="70" t="s">
        <v>944</v>
      </c>
      <c r="D79" s="75">
        <v>513</v>
      </c>
      <c r="E79" s="75" t="s">
        <v>17</v>
      </c>
      <c r="F79" s="73" t="s">
        <v>519</v>
      </c>
      <c r="G79" s="74">
        <f t="shared" ca="1" si="86"/>
        <v>99641</v>
      </c>
      <c r="H79" s="74">
        <f t="shared" ca="1" si="87"/>
        <v>104886</v>
      </c>
      <c r="I79" s="74">
        <f t="shared" ca="1" si="88"/>
        <v>110404</v>
      </c>
      <c r="J79" s="74">
        <f t="shared" ca="1" si="89"/>
        <v>117913</v>
      </c>
      <c r="K79" s="74">
        <f t="shared" ca="1" si="90"/>
        <v>121216</v>
      </c>
      <c r="L79" s="74">
        <f t="shared" ca="1" si="96"/>
        <v>124611</v>
      </c>
      <c r="M79" s="74">
        <f t="shared" ca="1" si="97"/>
        <v>128162</v>
      </c>
      <c r="N79" s="72"/>
      <c r="P79" s="187" t="str">
        <f t="shared" si="100"/>
        <v>06063C</v>
      </c>
      <c r="Q79" s="191" t="s">
        <v>600</v>
      </c>
      <c r="R79" s="188" t="str">
        <f t="shared" si="82"/>
        <v>HR Leadership &amp; Change Manager</v>
      </c>
      <c r="S79" s="189" t="str">
        <f t="shared" si="102"/>
        <v>136</v>
      </c>
      <c r="T79" s="186" cm="1">
        <f t="array" aca="1" ref="T79" ca="1">ROUND(IF($Q79="Y",VLOOKUP($P79, INDIRECT($Q$2),T$6,0)*INDIRECT($P$1),VLOOKUP($P79, INDIRECT($Q$2),T$6,0)),IF($E79="E",0,3))</f>
        <v>99641</v>
      </c>
      <c r="U79" s="186" cm="1">
        <f t="array" aca="1" ref="U79" ca="1">ROUND(IF($Q79="Y",VLOOKUP($P79, INDIRECT($Q$2),U$6,0)*INDIRECT($P$1),VLOOKUP($P79, INDIRECT($Q$2),U$6,0)),IF($E79="E",0,3))</f>
        <v>104886</v>
      </c>
      <c r="V79" s="186" cm="1">
        <f t="array" aca="1" ref="V79" ca="1">ROUND(IF($Q79="Y",VLOOKUP($P79, INDIRECT($Q$2),V$6,0)*INDIRECT($P$1),VLOOKUP($P79, INDIRECT($Q$2),V$6,0)),IF($E79="E",0,3))</f>
        <v>110404</v>
      </c>
      <c r="W79" s="186" cm="1">
        <f t="array" aca="1" ref="W79" ca="1">ROUND(IF($Q79="Y",VLOOKUP($P79, INDIRECT($Q$2),W$6,0)*INDIRECT($P$1),VLOOKUP($P79, INDIRECT($Q$2),W$6,0)),IF($E79="E",0,3))</f>
        <v>117913</v>
      </c>
      <c r="X79" s="186" cm="1">
        <f t="array" aca="1" ref="X79" ca="1">ROUND(IF($Q79="Y",VLOOKUP($P79, INDIRECT($Q$2),X$6,0)*INDIRECT($P$1),VLOOKUP($P79, INDIRECT($Q$2),X$6,0)),IF($E79="E",0,3))</f>
        <v>121216</v>
      </c>
      <c r="Y79" s="186" cm="1">
        <f t="array" aca="1" ref="Y79" ca="1">ROUND(IF($Q79="Y",VLOOKUP($P79, INDIRECT($Q$2),Y$6,0)*INDIRECT($P$1),VLOOKUP($P79, INDIRECT($Q$2),Y$6,0)),IF($E79="E",0,3))</f>
        <v>124611</v>
      </c>
      <c r="Z79" s="186" cm="1">
        <f t="array" aca="1" ref="Z79" ca="1">ROUND(IF($Q79="Y",VLOOKUP($P79, INDIRECT($Q$2),Z$6,0)*INDIRECT($P$1),VLOOKUP($P79, INDIRECT($Q$2),Z$6,0)),IF($E79="E",0,3))</f>
        <v>128162</v>
      </c>
      <c r="AA79" s="186"/>
      <c r="AB79" s="282" t="str">
        <f t="shared" si="101"/>
        <v>06063C</v>
      </c>
      <c r="AC79" s="130" t="str">
        <f t="shared" si="84"/>
        <v>HR Leadership &amp; Change Manager</v>
      </c>
      <c r="AD79" s="284" t="str">
        <f t="shared" si="85"/>
        <v>136</v>
      </c>
      <c r="AE79" s="282">
        <f t="shared" ca="1" si="91"/>
        <v>47.905000000000001</v>
      </c>
      <c r="AF79" s="282">
        <f t="shared" ca="1" si="92"/>
        <v>50.425999999999995</v>
      </c>
      <c r="AG79" s="282">
        <f t="shared" ca="1" si="93"/>
        <v>53.079000000000001</v>
      </c>
      <c r="AH79" s="282">
        <f t="shared" ca="1" si="94"/>
        <v>56.689</v>
      </c>
      <c r="AI79" s="282">
        <f t="shared" ca="1" si="95"/>
        <v>58.277000000000001</v>
      </c>
      <c r="AJ79" s="282">
        <f t="shared" ca="1" si="98"/>
        <v>59.91</v>
      </c>
      <c r="AK79" s="282">
        <f t="shared" ca="1" si="99"/>
        <v>61.616999999999997</v>
      </c>
    </row>
    <row r="80" spans="1:37" x14ac:dyDescent="0.3">
      <c r="A80" s="75" t="s">
        <v>520</v>
      </c>
      <c r="B80" s="75">
        <v>10</v>
      </c>
      <c r="C80" s="70" t="s">
        <v>930</v>
      </c>
      <c r="D80" s="75">
        <v>458</v>
      </c>
      <c r="E80" s="75" t="s">
        <v>17</v>
      </c>
      <c r="F80" s="73" t="s">
        <v>521</v>
      </c>
      <c r="G80" s="74">
        <f t="shared" ca="1" si="86"/>
        <v>100263</v>
      </c>
      <c r="H80" s="74">
        <f t="shared" ca="1" si="87"/>
        <v>104278</v>
      </c>
      <c r="I80" s="74">
        <f t="shared" ca="1" si="88"/>
        <v>108455</v>
      </c>
      <c r="J80" s="74">
        <f t="shared" ca="1" si="89"/>
        <v>112795</v>
      </c>
      <c r="K80" s="74">
        <f t="shared" ca="1" si="90"/>
        <v>117312</v>
      </c>
      <c r="L80" s="74">
        <f t="shared" ca="1" si="96"/>
        <v>0</v>
      </c>
      <c r="M80" s="74">
        <f t="shared" ca="1" si="97"/>
        <v>0</v>
      </c>
      <c r="N80" s="72"/>
      <c r="P80" s="187" t="str">
        <f t="shared" si="100"/>
        <v>52963C</v>
      </c>
      <c r="Q80" s="191" t="s">
        <v>600</v>
      </c>
      <c r="R80" s="188" t="str">
        <f t="shared" si="82"/>
        <v>HR Learning Technologies Specialist</v>
      </c>
      <c r="S80" s="189" t="str">
        <f t="shared" si="102"/>
        <v>131</v>
      </c>
      <c r="T80" s="186" cm="1">
        <f t="array" aca="1" ref="T80" ca="1">ROUND(IF($Q80="Y",VLOOKUP($P80, INDIRECT($Q$2),T$6,0)*INDIRECT($P$1),VLOOKUP($P80, INDIRECT($Q$2),T$6,0)),IF($E80="E",0,3))</f>
        <v>100263</v>
      </c>
      <c r="U80" s="186" cm="1">
        <f t="array" aca="1" ref="U80" ca="1">ROUND(IF($Q80="Y",VLOOKUP($P80, INDIRECT($Q$2),U$6,0)*INDIRECT($P$1),VLOOKUP($P80, INDIRECT($Q$2),U$6,0)),IF($E80="E",0,3))</f>
        <v>104278</v>
      </c>
      <c r="V80" s="186" cm="1">
        <f t="array" aca="1" ref="V80" ca="1">ROUND(IF($Q80="Y",VLOOKUP($P80, INDIRECT($Q$2),V$6,0)*INDIRECT($P$1),VLOOKUP($P80, INDIRECT($Q$2),V$6,0)),IF($E80="E",0,3))</f>
        <v>108455</v>
      </c>
      <c r="W80" s="186" cm="1">
        <f t="array" aca="1" ref="W80" ca="1">ROUND(IF($Q80="Y",VLOOKUP($P80, INDIRECT($Q$2),W$6,0)*INDIRECT($P$1),VLOOKUP($P80, INDIRECT($Q$2),W$6,0)),IF($E80="E",0,3))</f>
        <v>112795</v>
      </c>
      <c r="X80" s="186" cm="1">
        <f t="array" aca="1" ref="X80" ca="1">ROUND(IF($Q80="Y",VLOOKUP($P80, INDIRECT($Q$2),X$6,0)*INDIRECT($P$1),VLOOKUP($P80, INDIRECT($Q$2),X$6,0)),IF($E80="E",0,3))</f>
        <v>117312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101"/>
        <v>52963C</v>
      </c>
      <c r="AC80" s="130" t="str">
        <f t="shared" si="84"/>
        <v>HR Learning Technologies Specialist</v>
      </c>
      <c r="AD80" s="284" t="str">
        <f t="shared" si="85"/>
        <v>131</v>
      </c>
      <c r="AE80" s="282">
        <f t="shared" ca="1" si="91"/>
        <v>48.204000000000001</v>
      </c>
      <c r="AF80" s="282">
        <f t="shared" ca="1" si="92"/>
        <v>50.134</v>
      </c>
      <c r="AG80" s="282">
        <f t="shared" ca="1" si="93"/>
        <v>52.141999999999996</v>
      </c>
      <c r="AH80" s="282">
        <f t="shared" ca="1" si="94"/>
        <v>54.228999999999999</v>
      </c>
      <c r="AI80" s="282">
        <f t="shared" ca="1" si="95"/>
        <v>56.4</v>
      </c>
      <c r="AJ80" s="282" t="str">
        <f t="shared" ca="1" si="98"/>
        <v/>
      </c>
      <c r="AK80" s="282" t="str">
        <f t="shared" ca="1" si="99"/>
        <v/>
      </c>
    </row>
    <row r="81" spans="1:37" x14ac:dyDescent="0.3">
      <c r="A81" s="75" t="s">
        <v>699</v>
      </c>
      <c r="B81" s="75">
        <v>11</v>
      </c>
      <c r="C81" s="70" t="s">
        <v>945</v>
      </c>
      <c r="D81" s="75">
        <v>523</v>
      </c>
      <c r="E81" s="75" t="s">
        <v>17</v>
      </c>
      <c r="F81" s="73" t="s">
        <v>785</v>
      </c>
      <c r="G81" s="74">
        <f t="shared" ca="1" si="86"/>
        <v>110185</v>
      </c>
      <c r="H81" s="74">
        <f t="shared" ca="1" si="87"/>
        <v>114591</v>
      </c>
      <c r="I81" s="74">
        <f t="shared" ca="1" si="88"/>
        <v>119176</v>
      </c>
      <c r="J81" s="74">
        <f t="shared" ca="1" si="89"/>
        <v>123944</v>
      </c>
      <c r="K81" s="74">
        <f t="shared" ca="1" si="90"/>
        <v>128902</v>
      </c>
      <c r="L81" s="74">
        <f t="shared" ca="1" si="96"/>
        <v>0</v>
      </c>
      <c r="M81" s="74">
        <f t="shared" ca="1" si="97"/>
        <v>0</v>
      </c>
      <c r="N81" s="72"/>
      <c r="P81" s="187" t="str">
        <f t="shared" si="100"/>
        <v>53004C</v>
      </c>
      <c r="Q81" s="191" t="s">
        <v>600</v>
      </c>
      <c r="R81" s="188" t="str">
        <f t="shared" si="82"/>
        <v>HR Project Mgr-Confidential-C</v>
      </c>
      <c r="S81" s="189" t="str">
        <f t="shared" si="102"/>
        <v>137</v>
      </c>
      <c r="T81" s="186" cm="1">
        <f t="array" aca="1" ref="T81" ca="1">ROUND(IF($Q81="Y",VLOOKUP($P81, INDIRECT($Q$2),T$6,0)*INDIRECT($P$1),VLOOKUP($P81, INDIRECT($Q$2),T$6,0)),IF($E81="E",0,3))</f>
        <v>110185</v>
      </c>
      <c r="U81" s="186" cm="1">
        <f t="array" aca="1" ref="U81" ca="1">ROUND(IF($Q81="Y",VLOOKUP($P81, INDIRECT($Q$2),U$6,0)*INDIRECT($P$1),VLOOKUP($P81, INDIRECT($Q$2),U$6,0)),IF($E81="E",0,3))</f>
        <v>114591</v>
      </c>
      <c r="V81" s="186" cm="1">
        <f t="array" aca="1" ref="V81" ca="1">ROUND(IF($Q81="Y",VLOOKUP($P81, INDIRECT($Q$2),V$6,0)*INDIRECT($P$1),VLOOKUP($P81, INDIRECT($Q$2),V$6,0)),IF($E81="E",0,3))</f>
        <v>119176</v>
      </c>
      <c r="W81" s="186" cm="1">
        <f t="array" aca="1" ref="W81" ca="1">ROUND(IF($Q81="Y",VLOOKUP($P81, INDIRECT($Q$2),W$6,0)*INDIRECT($P$1),VLOOKUP($P81, INDIRECT($Q$2),W$6,0)),IF($E81="E",0,3))</f>
        <v>123944</v>
      </c>
      <c r="X81" s="186" cm="1">
        <f t="array" aca="1" ref="X81" ca="1">ROUND(IF($Q81="Y",VLOOKUP($P81, INDIRECT($Q$2),X$6,0)*INDIRECT($P$1),VLOOKUP($P81, INDIRECT($Q$2),X$6,0)),IF($E81="E",0,3))</f>
        <v>128902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101"/>
        <v>53004C</v>
      </c>
      <c r="AC81" s="130" t="str">
        <f t="shared" si="84"/>
        <v>HR Project Mgr-Confidential-C</v>
      </c>
      <c r="AD81" s="284" t="str">
        <f t="shared" si="85"/>
        <v>137</v>
      </c>
      <c r="AE81" s="282">
        <f t="shared" ca="1" si="91"/>
        <v>52.973999999999997</v>
      </c>
      <c r="AF81" s="282">
        <f t="shared" ca="1" si="92"/>
        <v>55.091999999999999</v>
      </c>
      <c r="AG81" s="282">
        <f t="shared" ca="1" si="93"/>
        <v>57.296999999999997</v>
      </c>
      <c r="AH81" s="282">
        <f t="shared" ca="1" si="94"/>
        <v>59.588999999999999</v>
      </c>
      <c r="AI81" s="282">
        <f t="shared" ca="1" si="95"/>
        <v>61.972999999999999</v>
      </c>
      <c r="AJ81" s="282" t="str">
        <f t="shared" ca="1" si="98"/>
        <v/>
      </c>
      <c r="AK81" s="282" t="str">
        <f t="shared" ca="1" si="99"/>
        <v/>
      </c>
    </row>
    <row r="82" spans="1:37" x14ac:dyDescent="0.3">
      <c r="A82" s="75" t="s">
        <v>525</v>
      </c>
      <c r="B82" s="75">
        <v>8</v>
      </c>
      <c r="C82" s="70" t="s">
        <v>524</v>
      </c>
      <c r="D82" s="75">
        <v>395</v>
      </c>
      <c r="E82" s="75" t="s">
        <v>17</v>
      </c>
      <c r="F82" s="73" t="s">
        <v>526</v>
      </c>
      <c r="G82" s="74">
        <f t="shared" ca="1" si="86"/>
        <v>84533</v>
      </c>
      <c r="H82" s="74">
        <f t="shared" ca="1" si="87"/>
        <v>87919</v>
      </c>
      <c r="I82" s="74">
        <f t="shared" ca="1" si="88"/>
        <v>91438</v>
      </c>
      <c r="J82" s="74">
        <f t="shared" ca="1" si="89"/>
        <v>95099</v>
      </c>
      <c r="K82" s="74">
        <f t="shared" ca="1" si="90"/>
        <v>98908</v>
      </c>
      <c r="L82" s="74">
        <f t="shared" ca="1" si="96"/>
        <v>0</v>
      </c>
      <c r="M82" s="74">
        <f t="shared" ca="1" si="97"/>
        <v>0</v>
      </c>
      <c r="N82" s="72"/>
      <c r="P82" s="187" t="str">
        <f t="shared" si="100"/>
        <v>52959C</v>
      </c>
      <c r="Q82" s="186" t="s">
        <v>600</v>
      </c>
      <c r="R82" s="188" t="str">
        <f t="shared" si="82"/>
        <v>HR Recruiter</v>
      </c>
      <c r="S82" s="189" t="str">
        <f t="shared" si="102"/>
        <v>109</v>
      </c>
      <c r="T82" s="186" cm="1">
        <f t="array" aca="1" ref="T82" ca="1">ROUND(IF($Q82="Y",VLOOKUP($P82, INDIRECT($Q$2),T$6,0)*INDIRECT($P$1),VLOOKUP($P82, INDIRECT($Q$2),T$6,0)),IF($E82="E",0,3))</f>
        <v>84533</v>
      </c>
      <c r="U82" s="186" cm="1">
        <f t="array" aca="1" ref="U82" ca="1">ROUND(IF($Q82="Y",VLOOKUP($P82, INDIRECT($Q$2),U$6,0)*INDIRECT($P$1),VLOOKUP($P82, INDIRECT($Q$2),U$6,0)),IF($E82="E",0,3))</f>
        <v>87919</v>
      </c>
      <c r="V82" s="186" cm="1">
        <f t="array" aca="1" ref="V82" ca="1">ROUND(IF($Q82="Y",VLOOKUP($P82, INDIRECT($Q$2),V$6,0)*INDIRECT($P$1),VLOOKUP($P82, INDIRECT($Q$2),V$6,0)),IF($E82="E",0,3))</f>
        <v>91438</v>
      </c>
      <c r="W82" s="186" cm="1">
        <f t="array" aca="1" ref="W82" ca="1">ROUND(IF($Q82="Y",VLOOKUP($P82, INDIRECT($Q$2),W$6,0)*INDIRECT($P$1),VLOOKUP($P82, INDIRECT($Q$2),W$6,0)),IF($E82="E",0,3))</f>
        <v>95099</v>
      </c>
      <c r="X82" s="186" cm="1">
        <f t="array" aca="1" ref="X82" ca="1">ROUND(IF($Q82="Y",VLOOKUP($P82, INDIRECT($Q$2),X$6,0)*INDIRECT($P$1),VLOOKUP($P82, INDIRECT($Q$2),X$6,0)),IF($E82="E",0,3))</f>
        <v>98908</v>
      </c>
      <c r="Y82" s="186" cm="1">
        <f t="array" aca="1" ref="Y82" ca="1">ROUND(IF($Q82="Y",VLOOKUP($P82, INDIRECT($Q$2),Y$6,0)*INDIRECT($P$1),VLOOKUP($P82, INDIRECT($Q$2),Y$6,0)),IF($E82="E",0,3))</f>
        <v>0</v>
      </c>
      <c r="Z82" s="186" cm="1">
        <f t="array" aca="1" ref="Z82" ca="1">ROUND(IF($Q82="Y",VLOOKUP($P82, INDIRECT($Q$2),Z$6,0)*INDIRECT($P$1),VLOOKUP($P82, INDIRECT($Q$2),Z$6,0)),IF($E82="E",0,3))</f>
        <v>0</v>
      </c>
      <c r="AA82" s="186"/>
      <c r="AB82" s="282" t="str">
        <f t="shared" si="101"/>
        <v>52959C</v>
      </c>
      <c r="AC82" s="130" t="str">
        <f t="shared" si="84"/>
        <v>HR Recruiter</v>
      </c>
      <c r="AD82" s="284" t="str">
        <f t="shared" si="85"/>
        <v>109</v>
      </c>
      <c r="AE82" s="282">
        <f t="shared" ca="1" si="91"/>
        <v>40.640999999999998</v>
      </c>
      <c r="AF82" s="282">
        <f t="shared" ca="1" si="92"/>
        <v>42.268999999999998</v>
      </c>
      <c r="AG82" s="282">
        <f t="shared" ca="1" si="93"/>
        <v>43.960999999999999</v>
      </c>
      <c r="AH82" s="282">
        <f t="shared" ca="1" si="94"/>
        <v>45.720999999999997</v>
      </c>
      <c r="AI82" s="282">
        <f t="shared" ca="1" si="95"/>
        <v>47.552</v>
      </c>
      <c r="AJ82" s="282" t="str">
        <f t="shared" ca="1" si="98"/>
        <v/>
      </c>
      <c r="AK82" s="282" t="str">
        <f t="shared" ca="1" si="99"/>
        <v/>
      </c>
    </row>
    <row r="83" spans="1:37" x14ac:dyDescent="0.3">
      <c r="A83" s="75" t="s">
        <v>90</v>
      </c>
      <c r="B83" s="75">
        <v>8</v>
      </c>
      <c r="C83" s="70" t="s">
        <v>88</v>
      </c>
      <c r="D83" s="75">
        <v>400</v>
      </c>
      <c r="E83" s="75" t="s">
        <v>17</v>
      </c>
      <c r="F83" s="73" t="s">
        <v>527</v>
      </c>
      <c r="G83" s="74">
        <f t="shared" ca="1" si="86"/>
        <v>73217</v>
      </c>
      <c r="H83" s="74">
        <f t="shared" ca="1" si="87"/>
        <v>77237</v>
      </c>
      <c r="I83" s="74">
        <f t="shared" ca="1" si="88"/>
        <v>81251</v>
      </c>
      <c r="J83" s="74">
        <f t="shared" ca="1" si="89"/>
        <v>85549</v>
      </c>
      <c r="K83" s="74">
        <f t="shared" ca="1" si="90"/>
        <v>90069</v>
      </c>
      <c r="L83" s="74">
        <f t="shared" ca="1" si="96"/>
        <v>95664</v>
      </c>
      <c r="M83" s="74">
        <f t="shared" ca="1" si="97"/>
        <v>101257</v>
      </c>
      <c r="N83" s="72"/>
      <c r="P83" s="187" t="str">
        <f t="shared" si="100"/>
        <v>05418C</v>
      </c>
      <c r="Q83" s="191" t="s">
        <v>600</v>
      </c>
      <c r="R83" s="188" t="str">
        <f t="shared" si="82"/>
        <v>HR Representative</v>
      </c>
      <c r="S83" s="189" t="str">
        <f t="shared" si="102"/>
        <v>60M</v>
      </c>
      <c r="T83" s="186" cm="1">
        <f t="array" aca="1" ref="T83" ca="1">ROUND(IF($Q83="Y",VLOOKUP($P83, INDIRECT($Q$2),T$6,0)*INDIRECT($P$1),VLOOKUP($P83, INDIRECT($Q$2),T$6,0)),IF($E83="E",0,3))</f>
        <v>73217</v>
      </c>
      <c r="U83" s="186" cm="1">
        <f t="array" aca="1" ref="U83" ca="1">ROUND(IF($Q83="Y",VLOOKUP($P83, INDIRECT($Q$2),U$6,0)*INDIRECT($P$1),VLOOKUP($P83, INDIRECT($Q$2),U$6,0)),IF($E83="E",0,3))</f>
        <v>77237</v>
      </c>
      <c r="V83" s="186" cm="1">
        <f t="array" aca="1" ref="V83" ca="1">ROUND(IF($Q83="Y",VLOOKUP($P83, INDIRECT($Q$2),V$6,0)*INDIRECT($P$1),VLOOKUP($P83, INDIRECT($Q$2),V$6,0)),IF($E83="E",0,3))</f>
        <v>81251</v>
      </c>
      <c r="W83" s="186" cm="1">
        <f t="array" aca="1" ref="W83" ca="1">ROUND(IF($Q83="Y",VLOOKUP($P83, INDIRECT($Q$2),W$6,0)*INDIRECT($P$1),VLOOKUP($P83, INDIRECT($Q$2),W$6,0)),IF($E83="E",0,3))</f>
        <v>85549</v>
      </c>
      <c r="X83" s="186" cm="1">
        <f t="array" aca="1" ref="X83" ca="1">ROUND(IF($Q83="Y",VLOOKUP($P83, INDIRECT($Q$2),X$6,0)*INDIRECT($P$1),VLOOKUP($P83, INDIRECT($Q$2),X$6,0)),IF($E83="E",0,3))</f>
        <v>90069</v>
      </c>
      <c r="Y83" s="186" cm="1">
        <f t="array" aca="1" ref="Y83" ca="1">ROUND(IF($Q83="Y",VLOOKUP($P83, INDIRECT($Q$2),Y$6,0)*INDIRECT($P$1),VLOOKUP($P83, INDIRECT($Q$2),Y$6,0)),IF($E83="E",0,3))</f>
        <v>95664</v>
      </c>
      <c r="Z83" s="186" cm="1">
        <f t="array" aca="1" ref="Z83" ca="1">ROUND(IF($Q83="Y",VLOOKUP($P83, INDIRECT($Q$2),Z$6,0)*INDIRECT($P$1),VLOOKUP($P83, INDIRECT($Q$2),Z$6,0)),IF($E83="E",0,3))</f>
        <v>101257</v>
      </c>
      <c r="AA83" s="186"/>
      <c r="AB83" s="282" t="str">
        <f t="shared" si="101"/>
        <v>05418C</v>
      </c>
      <c r="AC83" s="130" t="str">
        <f t="shared" si="84"/>
        <v>HR Representative</v>
      </c>
      <c r="AD83" s="284" t="str">
        <f t="shared" si="85"/>
        <v>60M</v>
      </c>
      <c r="AE83" s="282">
        <f t="shared" ca="1" si="91"/>
        <v>35.201000000000001</v>
      </c>
      <c r="AF83" s="282">
        <f t="shared" ca="1" si="92"/>
        <v>37.134</v>
      </c>
      <c r="AG83" s="282">
        <f t="shared" ca="1" si="93"/>
        <v>39.062999999999995</v>
      </c>
      <c r="AH83" s="282">
        <f t="shared" ca="1" si="94"/>
        <v>41.129999999999995</v>
      </c>
      <c r="AI83" s="282">
        <f t="shared" ca="1" si="95"/>
        <v>43.302999999999997</v>
      </c>
      <c r="AJ83" s="282">
        <f t="shared" ca="1" si="98"/>
        <v>45.992999999999995</v>
      </c>
      <c r="AK83" s="282">
        <f t="shared" ca="1" si="99"/>
        <v>48.681999999999995</v>
      </c>
    </row>
    <row r="84" spans="1:37" x14ac:dyDescent="0.3">
      <c r="A84" s="75" t="s">
        <v>96</v>
      </c>
      <c r="B84" s="75">
        <v>6</v>
      </c>
      <c r="C84" s="70" t="s">
        <v>95</v>
      </c>
      <c r="D84" s="75">
        <v>308</v>
      </c>
      <c r="E84" s="75" t="s">
        <v>21</v>
      </c>
      <c r="F84" s="73" t="s">
        <v>554</v>
      </c>
      <c r="G84" s="74">
        <f t="shared" ca="1" si="86"/>
        <v>30.882000000000001</v>
      </c>
      <c r="H84" s="74">
        <f t="shared" ca="1" si="87"/>
        <v>32.426000000000002</v>
      </c>
      <c r="I84" s="74">
        <f t="shared" ca="1" si="88"/>
        <v>34.048000000000002</v>
      </c>
      <c r="J84" s="74">
        <f t="shared" ca="1" si="89"/>
        <v>35.75</v>
      </c>
      <c r="K84" s="74">
        <f t="shared" ca="1" si="90"/>
        <v>37.536999999999999</v>
      </c>
      <c r="L84" s="74">
        <f t="shared" ca="1" si="96"/>
        <v>39.414000000000001</v>
      </c>
      <c r="M84" s="74">
        <f t="shared" ca="1" si="97"/>
        <v>0</v>
      </c>
      <c r="N84" s="72"/>
      <c r="P84" s="187" t="str">
        <f t="shared" si="100"/>
        <v>05426C</v>
      </c>
      <c r="Q84" s="191" t="s">
        <v>600</v>
      </c>
      <c r="R84" s="188" t="str">
        <f t="shared" si="82"/>
        <v>HR Sr Associate</v>
      </c>
      <c r="S84" s="189" t="str">
        <f t="shared" si="102"/>
        <v>04</v>
      </c>
      <c r="T84" s="186" cm="1">
        <f t="array" aca="1" ref="T84" ca="1">ROUND(IF($Q84="Y",VLOOKUP($P84, INDIRECT($Q$2),T$6,0)*INDIRECT($P$1),VLOOKUP($P84, INDIRECT($Q$2),T$6,0)),IF($E84="E",0,3))</f>
        <v>30.882000000000001</v>
      </c>
      <c r="U84" s="186" cm="1">
        <f t="array" aca="1" ref="U84" ca="1">ROUND(IF($Q84="Y",VLOOKUP($P84, INDIRECT($Q$2),U$6,0)*INDIRECT($P$1),VLOOKUP($P84, INDIRECT($Q$2),U$6,0)),IF($E84="E",0,3))</f>
        <v>32.426000000000002</v>
      </c>
      <c r="V84" s="186" cm="1">
        <f t="array" aca="1" ref="V84" ca="1">ROUND(IF($Q84="Y",VLOOKUP($P84, INDIRECT($Q$2),V$6,0)*INDIRECT($P$1),VLOOKUP($P84, INDIRECT($Q$2),V$6,0)),IF($E84="E",0,3))</f>
        <v>34.048000000000002</v>
      </c>
      <c r="W84" s="186" cm="1">
        <f t="array" aca="1" ref="W84" ca="1">ROUND(IF($Q84="Y",VLOOKUP($P84, INDIRECT($Q$2),W$6,0)*INDIRECT($P$1),VLOOKUP($P84, INDIRECT($Q$2),W$6,0)),IF($E84="E",0,3))</f>
        <v>35.75</v>
      </c>
      <c r="X84" s="186" cm="1">
        <f t="array" aca="1" ref="X84" ca="1">ROUND(IF($Q84="Y",VLOOKUP($P84, INDIRECT($Q$2),X$6,0)*INDIRECT($P$1),VLOOKUP($P84, INDIRECT($Q$2),X$6,0)),IF($E84="E",0,3))</f>
        <v>37.536999999999999</v>
      </c>
      <c r="Y84" s="186" cm="1">
        <f t="array" aca="1" ref="Y84" ca="1">ROUND(IF($Q84="Y",VLOOKUP($P84, INDIRECT($Q$2),Y$6,0)*INDIRECT($P$1),VLOOKUP($P84, INDIRECT($Q$2),Y$6,0)),IF($E84="E",0,3))</f>
        <v>39.414000000000001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01"/>
        <v>05426C</v>
      </c>
      <c r="AC84" s="130" t="str">
        <f t="shared" si="84"/>
        <v>HR Sr Associate</v>
      </c>
      <c r="AD84" s="284" t="str">
        <f t="shared" si="85"/>
        <v>04</v>
      </c>
      <c r="AE84" s="282">
        <f t="shared" ca="1" si="91"/>
        <v>30.882000000000001</v>
      </c>
      <c r="AF84" s="282">
        <f t="shared" ca="1" si="92"/>
        <v>32.426000000000002</v>
      </c>
      <c r="AG84" s="282">
        <f t="shared" ca="1" si="93"/>
        <v>34.048000000000002</v>
      </c>
      <c r="AH84" s="282">
        <f t="shared" ca="1" si="94"/>
        <v>35.75</v>
      </c>
      <c r="AI84" s="282">
        <f t="shared" ca="1" si="95"/>
        <v>37.536999999999999</v>
      </c>
      <c r="AJ84" s="282">
        <f t="shared" ca="1" si="98"/>
        <v>39.414000000000001</v>
      </c>
      <c r="AK84" s="282" t="str">
        <f t="shared" ca="1" si="99"/>
        <v/>
      </c>
    </row>
    <row r="85" spans="1:37" x14ac:dyDescent="0.3">
      <c r="A85" s="75" t="s">
        <v>528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529</v>
      </c>
      <c r="G85" s="74">
        <f t="shared" ca="1" si="86"/>
        <v>100263</v>
      </c>
      <c r="H85" s="74">
        <f t="shared" ca="1" si="87"/>
        <v>104278</v>
      </c>
      <c r="I85" s="74">
        <f t="shared" ca="1" si="88"/>
        <v>108455</v>
      </c>
      <c r="J85" s="74">
        <f t="shared" ca="1" si="89"/>
        <v>112795</v>
      </c>
      <c r="K85" s="74">
        <f t="shared" ca="1" si="90"/>
        <v>117312</v>
      </c>
      <c r="L85" s="74">
        <f t="shared" ca="1" si="96"/>
        <v>0</v>
      </c>
      <c r="M85" s="74">
        <f t="shared" ca="1" si="97"/>
        <v>0</v>
      </c>
      <c r="N85" s="72"/>
      <c r="P85" s="187" t="str">
        <f t="shared" si="100"/>
        <v>52968C</v>
      </c>
      <c r="Q85" s="191" t="s">
        <v>600</v>
      </c>
      <c r="R85" s="188" t="str">
        <f t="shared" si="82"/>
        <v>HR Sr Health &amp; Wellness Representative</v>
      </c>
      <c r="S85" s="189" t="str">
        <f t="shared" si="102"/>
        <v>131</v>
      </c>
      <c r="T85" s="186" cm="1">
        <f t="array" aca="1" ref="T85" ca="1">ROUND(IF($Q85="Y",VLOOKUP($P85, INDIRECT($Q$2),T$6,0)*INDIRECT($P$1),VLOOKUP($P85, INDIRECT($Q$2),T$6,0)),IF($E85="E",0,3))</f>
        <v>100263</v>
      </c>
      <c r="U85" s="186" cm="1">
        <f t="array" aca="1" ref="U85" ca="1">ROUND(IF($Q85="Y",VLOOKUP($P85, INDIRECT($Q$2),U$6,0)*INDIRECT($P$1),VLOOKUP($P85, INDIRECT($Q$2),U$6,0)),IF($E85="E",0,3))</f>
        <v>104278</v>
      </c>
      <c r="V85" s="186" cm="1">
        <f t="array" aca="1" ref="V85" ca="1">ROUND(IF($Q85="Y",VLOOKUP($P85, INDIRECT($Q$2),V$6,0)*INDIRECT($P$1),VLOOKUP($P85, INDIRECT($Q$2),V$6,0)),IF($E85="E",0,3))</f>
        <v>108455</v>
      </c>
      <c r="W85" s="186" cm="1">
        <f t="array" aca="1" ref="W85" ca="1">ROUND(IF($Q85="Y",VLOOKUP($P85, INDIRECT($Q$2),W$6,0)*INDIRECT($P$1),VLOOKUP($P85, INDIRECT($Q$2),W$6,0)),IF($E85="E",0,3))</f>
        <v>112795</v>
      </c>
      <c r="X85" s="186" cm="1">
        <f t="array" aca="1" ref="X85" ca="1">ROUND(IF($Q85="Y",VLOOKUP($P85, INDIRECT($Q$2),X$6,0)*INDIRECT($P$1),VLOOKUP($P85, INDIRECT($Q$2),X$6,0)),IF($E85="E",0,3))</f>
        <v>117312</v>
      </c>
      <c r="Y85" s="186" cm="1">
        <f t="array" aca="1" ref="Y85" ca="1">ROUND(IF($Q85="Y",VLOOKUP($P85, INDIRECT($Q$2),Y$6,0)*INDIRECT($P$1),VLOOKUP($P85, INDIRECT($Q$2),Y$6,0)),IF($E85="E",0,3))</f>
        <v>0</v>
      </c>
      <c r="Z85" s="186" cm="1">
        <f t="array" aca="1" ref="Z85" ca="1">ROUND(IF($Q85="Y",VLOOKUP($P85, INDIRECT($Q$2),Z$6,0)*INDIRECT($P$1),VLOOKUP($P85, INDIRECT($Q$2),Z$6,0)),IF($E85="E",0,3))</f>
        <v>0</v>
      </c>
      <c r="AA85" s="186"/>
      <c r="AB85" s="282" t="str">
        <f t="shared" si="101"/>
        <v>52968C</v>
      </c>
      <c r="AC85" s="130" t="str">
        <f t="shared" si="84"/>
        <v>HR Sr Health &amp; Wellness Representative</v>
      </c>
      <c r="AD85" s="284" t="str">
        <f t="shared" si="85"/>
        <v>131</v>
      </c>
      <c r="AE85" s="282">
        <f t="shared" ca="1" si="91"/>
        <v>48.204000000000001</v>
      </c>
      <c r="AF85" s="282">
        <f t="shared" ca="1" si="92"/>
        <v>50.134</v>
      </c>
      <c r="AG85" s="282">
        <f t="shared" ca="1" si="93"/>
        <v>52.141999999999996</v>
      </c>
      <c r="AH85" s="282">
        <f t="shared" ca="1" si="94"/>
        <v>54.228999999999999</v>
      </c>
      <c r="AI85" s="282">
        <f t="shared" ca="1" si="95"/>
        <v>56.4</v>
      </c>
      <c r="AJ85" s="282" t="str">
        <f t="shared" ca="1" si="98"/>
        <v/>
      </c>
      <c r="AK85" s="282" t="str">
        <f t="shared" ca="1" si="99"/>
        <v/>
      </c>
    </row>
    <row r="86" spans="1:37" x14ac:dyDescent="0.3">
      <c r="A86" s="75" t="s">
        <v>532</v>
      </c>
      <c r="B86" s="75">
        <v>10</v>
      </c>
      <c r="C86" s="70" t="s">
        <v>930</v>
      </c>
      <c r="D86" s="75">
        <v>458</v>
      </c>
      <c r="E86" s="75" t="s">
        <v>17</v>
      </c>
      <c r="F86" s="73" t="s">
        <v>533</v>
      </c>
      <c r="G86" s="74">
        <f t="shared" ca="1" si="86"/>
        <v>100263</v>
      </c>
      <c r="H86" s="74">
        <f t="shared" ca="1" si="87"/>
        <v>104278</v>
      </c>
      <c r="I86" s="74">
        <f t="shared" ca="1" si="88"/>
        <v>108455</v>
      </c>
      <c r="J86" s="74">
        <f t="shared" ca="1" si="89"/>
        <v>112795</v>
      </c>
      <c r="K86" s="74">
        <f t="shared" ca="1" si="90"/>
        <v>117312</v>
      </c>
      <c r="L86" s="74">
        <f t="shared" ca="1" si="96"/>
        <v>0</v>
      </c>
      <c r="M86" s="74">
        <f t="shared" ca="1" si="97"/>
        <v>0</v>
      </c>
      <c r="N86" s="72"/>
      <c r="P86" s="187" t="str">
        <f t="shared" si="100"/>
        <v>52962C</v>
      </c>
      <c r="Q86" s="191" t="s">
        <v>600</v>
      </c>
      <c r="R86" s="188" t="str">
        <f t="shared" si="82"/>
        <v>HR Sr Learning Specialist</v>
      </c>
      <c r="S86" s="189" t="str">
        <f t="shared" si="102"/>
        <v>131</v>
      </c>
      <c r="T86" s="186" cm="1">
        <f t="array" aca="1" ref="T86" ca="1">ROUND(IF($Q86="Y",VLOOKUP($P86, INDIRECT($Q$2),T$6,0)*INDIRECT($P$1),VLOOKUP($P86, INDIRECT($Q$2),T$6,0)),IF($E86="E",0,3))</f>
        <v>100263</v>
      </c>
      <c r="U86" s="186" cm="1">
        <f t="array" aca="1" ref="U86" ca="1">ROUND(IF($Q86="Y",VLOOKUP($P86, INDIRECT($Q$2),U$6,0)*INDIRECT($P$1),VLOOKUP($P86, INDIRECT($Q$2),U$6,0)),IF($E86="E",0,3))</f>
        <v>104278</v>
      </c>
      <c r="V86" s="186" cm="1">
        <f t="array" aca="1" ref="V86" ca="1">ROUND(IF($Q86="Y",VLOOKUP($P86, INDIRECT($Q$2),V$6,0)*INDIRECT($P$1),VLOOKUP($P86, INDIRECT($Q$2),V$6,0)),IF($E86="E",0,3))</f>
        <v>108455</v>
      </c>
      <c r="W86" s="186" cm="1">
        <f t="array" aca="1" ref="W86" ca="1">ROUND(IF($Q86="Y",VLOOKUP($P86, INDIRECT($Q$2),W$6,0)*INDIRECT($P$1),VLOOKUP($P86, INDIRECT($Q$2),W$6,0)),IF($E86="E",0,3))</f>
        <v>112795</v>
      </c>
      <c r="X86" s="186" cm="1">
        <f t="array" aca="1" ref="X86" ca="1">ROUND(IF($Q86="Y",VLOOKUP($P86, INDIRECT($Q$2),X$6,0)*INDIRECT($P$1),VLOOKUP($P86, INDIRECT($Q$2),X$6,0)),IF($E86="E",0,3))</f>
        <v>117312</v>
      </c>
      <c r="Y86" s="186" cm="1">
        <f t="array" aca="1" ref="Y86" ca="1">ROUND(IF($Q86="Y",VLOOKUP($P86, INDIRECT($Q$2),Y$6,0)*INDIRECT($P$1),VLOOKUP($P86, INDIRECT($Q$2),Y$6,0)),IF($E86="E",0,3))</f>
        <v>0</v>
      </c>
      <c r="Z86" s="186" cm="1">
        <f t="array" aca="1" ref="Z86" ca="1">ROUND(IF($Q86="Y",VLOOKUP($P86, INDIRECT($Q$2),Z$6,0)*INDIRECT($P$1),VLOOKUP($P86, INDIRECT($Q$2),Z$6,0)),IF($E86="E",0,3))</f>
        <v>0</v>
      </c>
      <c r="AA86" s="186"/>
      <c r="AB86" s="282" t="str">
        <f t="shared" si="101"/>
        <v>52962C</v>
      </c>
      <c r="AC86" s="130" t="str">
        <f t="shared" si="84"/>
        <v>HR Sr Learning Specialist</v>
      </c>
      <c r="AD86" s="284" t="str">
        <f t="shared" si="85"/>
        <v>131</v>
      </c>
      <c r="AE86" s="282">
        <f t="shared" ca="1" si="91"/>
        <v>48.204000000000001</v>
      </c>
      <c r="AF86" s="282">
        <f t="shared" ca="1" si="92"/>
        <v>50.134</v>
      </c>
      <c r="AG86" s="282">
        <f t="shared" ca="1" si="93"/>
        <v>52.141999999999996</v>
      </c>
      <c r="AH86" s="282">
        <f t="shared" ca="1" si="94"/>
        <v>54.228999999999999</v>
      </c>
      <c r="AI86" s="282">
        <f t="shared" ca="1" si="95"/>
        <v>56.4</v>
      </c>
      <c r="AJ86" s="282" t="str">
        <f t="shared" ca="1" si="98"/>
        <v/>
      </c>
      <c r="AK86" s="282" t="str">
        <f t="shared" ca="1" si="99"/>
        <v/>
      </c>
    </row>
    <row r="87" spans="1:37" x14ac:dyDescent="0.3">
      <c r="A87" s="75" t="s">
        <v>951</v>
      </c>
      <c r="B87" s="75">
        <v>12</v>
      </c>
      <c r="C87" s="70" t="s">
        <v>952</v>
      </c>
      <c r="D87" s="75">
        <v>575</v>
      </c>
      <c r="E87" s="75" t="s">
        <v>17</v>
      </c>
      <c r="F87" s="73" t="s">
        <v>953</v>
      </c>
      <c r="G87" s="74">
        <f t="shared" ca="1" si="86"/>
        <v>122894</v>
      </c>
      <c r="H87" s="74">
        <f t="shared" ca="1" si="87"/>
        <v>127809</v>
      </c>
      <c r="I87" s="74">
        <f t="shared" ca="1" si="88"/>
        <v>132921</v>
      </c>
      <c r="J87" s="74">
        <f t="shared" ca="1" si="89"/>
        <v>138238</v>
      </c>
      <c r="K87" s="74">
        <f t="shared" ca="1" si="90"/>
        <v>143767</v>
      </c>
      <c r="L87" s="74">
        <f t="shared" ca="1" si="96"/>
        <v>0</v>
      </c>
      <c r="M87" s="74">
        <f t="shared" ca="1" si="97"/>
        <v>0</v>
      </c>
      <c r="N87" s="72"/>
      <c r="P87" s="187" t="str">
        <f t="shared" si="100"/>
        <v>53048C</v>
      </c>
      <c r="Q87" s="191" t="s">
        <v>600</v>
      </c>
      <c r="R87" s="188" t="str">
        <f t="shared" ref="R87:R118" si="103">F87</f>
        <v>HR Sr Project Manager</v>
      </c>
      <c r="S87" s="189" t="str">
        <f t="shared" si="102"/>
        <v>139</v>
      </c>
      <c r="T87" s="186" cm="1">
        <f t="array" aca="1" ref="T87" ca="1">ROUND(IF($Q87="Y",VLOOKUP($P87, INDIRECT($Q$2),T$6,0)*INDIRECT($P$1),VLOOKUP($P87, INDIRECT($Q$2),T$6,0)),IF($E87="E",0,3))</f>
        <v>122894</v>
      </c>
      <c r="U87" s="186" cm="1">
        <f t="array" aca="1" ref="U87" ca="1">ROUND(IF($Q87="Y",VLOOKUP($P87, INDIRECT($Q$2),U$6,0)*INDIRECT($P$1),VLOOKUP($P87, INDIRECT($Q$2),U$6,0)),IF($E87="E",0,3))</f>
        <v>127809</v>
      </c>
      <c r="V87" s="186" cm="1">
        <f t="array" aca="1" ref="V87" ca="1">ROUND(IF($Q87="Y",VLOOKUP($P87, INDIRECT($Q$2),V$6,0)*INDIRECT($P$1),VLOOKUP($P87, INDIRECT($Q$2),V$6,0)),IF($E87="E",0,3))</f>
        <v>132921</v>
      </c>
      <c r="W87" s="186" cm="1">
        <f t="array" aca="1" ref="W87" ca="1">ROUND(IF($Q87="Y",VLOOKUP($P87, INDIRECT($Q$2),W$6,0)*INDIRECT($P$1),VLOOKUP($P87, INDIRECT($Q$2),W$6,0)),IF($E87="E",0,3))</f>
        <v>138238</v>
      </c>
      <c r="X87" s="186" cm="1">
        <f t="array" aca="1" ref="X87" ca="1">ROUND(IF($Q87="Y",VLOOKUP($P87, INDIRECT($Q$2),X$6,0)*INDIRECT($P$1),VLOOKUP($P87, INDIRECT($Q$2),X$6,0)),IF($E87="E",0,3))</f>
        <v>143767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01"/>
        <v>53048C</v>
      </c>
      <c r="AC87" s="130" t="str">
        <f t="shared" ref="AC87:AC118" si="104">F87</f>
        <v>HR Sr Project Manager</v>
      </c>
      <c r="AD87" s="284" t="str">
        <f t="shared" ref="AD87:AD118" si="105">C87</f>
        <v>139</v>
      </c>
      <c r="AE87" s="282">
        <f t="shared" ca="1" si="91"/>
        <v>59.083999999999996</v>
      </c>
      <c r="AF87" s="282">
        <f t="shared" ca="1" si="92"/>
        <v>61.446999999999996</v>
      </c>
      <c r="AG87" s="282">
        <f t="shared" ca="1" si="93"/>
        <v>63.905000000000001</v>
      </c>
      <c r="AH87" s="282">
        <f t="shared" ca="1" si="94"/>
        <v>66.460999999999999</v>
      </c>
      <c r="AI87" s="282">
        <f t="shared" ca="1" si="95"/>
        <v>69.119</v>
      </c>
      <c r="AJ87" s="282" t="str">
        <f t="shared" ca="1" si="98"/>
        <v/>
      </c>
      <c r="AK87" s="282" t="str">
        <f t="shared" ca="1" si="99"/>
        <v/>
      </c>
    </row>
    <row r="88" spans="1:37" x14ac:dyDescent="0.3">
      <c r="A88" s="75" t="s">
        <v>534</v>
      </c>
      <c r="B88" s="75">
        <v>7</v>
      </c>
      <c r="C88" s="70" t="s">
        <v>578</v>
      </c>
      <c r="D88" s="75">
        <v>323</v>
      </c>
      <c r="E88" s="75" t="s">
        <v>21</v>
      </c>
      <c r="F88" s="73" t="s">
        <v>535</v>
      </c>
      <c r="G88" s="74">
        <f t="shared" ca="1" si="86"/>
        <v>35.182000000000002</v>
      </c>
      <c r="H88" s="74">
        <f t="shared" ca="1" si="87"/>
        <v>36.591000000000001</v>
      </c>
      <c r="I88" s="74">
        <f t="shared" ca="1" si="88"/>
        <v>38.055</v>
      </c>
      <c r="J88" s="74">
        <f t="shared" ca="1" si="89"/>
        <v>39.58</v>
      </c>
      <c r="K88" s="74">
        <f t="shared" ca="1" si="90"/>
        <v>41.162999999999997</v>
      </c>
      <c r="L88" s="74">
        <f t="shared" ca="1" si="96"/>
        <v>0</v>
      </c>
      <c r="M88" s="74">
        <f t="shared" ca="1" si="97"/>
        <v>0</v>
      </c>
      <c r="N88" s="72"/>
      <c r="P88" s="187" t="str">
        <f t="shared" si="100"/>
        <v>52958C</v>
      </c>
      <c r="Q88" s="191" t="s">
        <v>600</v>
      </c>
      <c r="R88" s="188" t="str">
        <f t="shared" si="103"/>
        <v>HR Staffing Specialist</v>
      </c>
      <c r="S88" s="189" t="str">
        <f t="shared" si="102"/>
        <v>059</v>
      </c>
      <c r="T88" s="186" cm="1">
        <f t="array" aca="1" ref="T88" ca="1">ROUND(IF($Q88="Y",VLOOKUP($P88, INDIRECT($Q$2),T$6,0)*INDIRECT($P$1),VLOOKUP($P88, INDIRECT($Q$2),T$6,0)),IF($E88="E",0,3))</f>
        <v>35.182000000000002</v>
      </c>
      <c r="U88" s="186" cm="1">
        <f t="array" aca="1" ref="U88" ca="1">ROUND(IF($Q88="Y",VLOOKUP($P88, INDIRECT($Q$2),U$6,0)*INDIRECT($P$1),VLOOKUP($P88, INDIRECT($Q$2),U$6,0)),IF($E88="E",0,3))</f>
        <v>36.591000000000001</v>
      </c>
      <c r="V88" s="186" cm="1">
        <f t="array" aca="1" ref="V88" ca="1">ROUND(IF($Q88="Y",VLOOKUP($P88, INDIRECT($Q$2),V$6,0)*INDIRECT($P$1),VLOOKUP($P88, INDIRECT($Q$2),V$6,0)),IF($E88="E",0,3))</f>
        <v>38.055</v>
      </c>
      <c r="W88" s="186" cm="1">
        <f t="array" aca="1" ref="W88" ca="1">ROUND(IF($Q88="Y",VLOOKUP($P88, INDIRECT($Q$2),W$6,0)*INDIRECT($P$1),VLOOKUP($P88, INDIRECT($Q$2),W$6,0)),IF($E88="E",0,3))</f>
        <v>39.58</v>
      </c>
      <c r="X88" s="186" cm="1">
        <f t="array" aca="1" ref="X88" ca="1">ROUND(IF($Q88="Y",VLOOKUP($P88, INDIRECT($Q$2),X$6,0)*INDIRECT($P$1),VLOOKUP($P88, INDIRECT($Q$2),X$6,0)),IF($E88="E",0,3))</f>
        <v>41.162999999999997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01"/>
        <v>52958C</v>
      </c>
      <c r="AC88" s="130" t="str">
        <f t="shared" si="104"/>
        <v>HR Staffing Specialist</v>
      </c>
      <c r="AD88" s="284" t="str">
        <f t="shared" si="105"/>
        <v>059</v>
      </c>
      <c r="AE88" s="282">
        <f t="shared" ca="1" si="91"/>
        <v>35.182000000000002</v>
      </c>
      <c r="AF88" s="282">
        <f t="shared" ca="1" si="92"/>
        <v>36.591000000000001</v>
      </c>
      <c r="AG88" s="282">
        <f t="shared" ca="1" si="93"/>
        <v>38.055</v>
      </c>
      <c r="AH88" s="282">
        <f t="shared" ca="1" si="94"/>
        <v>39.58</v>
      </c>
      <c r="AI88" s="282">
        <f t="shared" ca="1" si="95"/>
        <v>41.162999999999997</v>
      </c>
      <c r="AJ88" s="282" t="str">
        <f t="shared" ca="1" si="98"/>
        <v/>
      </c>
      <c r="AK88" s="282" t="str">
        <f t="shared" ca="1" si="99"/>
        <v/>
      </c>
    </row>
    <row r="89" spans="1:37" x14ac:dyDescent="0.3">
      <c r="A89" s="75" t="s">
        <v>536</v>
      </c>
      <c r="B89" s="75">
        <v>6</v>
      </c>
      <c r="C89" s="70" t="s">
        <v>579</v>
      </c>
      <c r="D89" s="75">
        <v>308</v>
      </c>
      <c r="E89" s="75" t="s">
        <v>21</v>
      </c>
      <c r="F89" s="73" t="s">
        <v>537</v>
      </c>
      <c r="G89" s="74">
        <f t="shared" ca="1" si="86"/>
        <v>33.688000000000002</v>
      </c>
      <c r="H89" s="74">
        <f t="shared" ca="1" si="87"/>
        <v>35.034999999999997</v>
      </c>
      <c r="I89" s="74">
        <f t="shared" ca="1" si="88"/>
        <v>36.439</v>
      </c>
      <c r="J89" s="74">
        <f t="shared" ca="1" si="89"/>
        <v>37.898000000000003</v>
      </c>
      <c r="K89" s="74">
        <f t="shared" ca="1" si="90"/>
        <v>39.414999999999999</v>
      </c>
      <c r="L89" s="74">
        <f t="shared" ca="1" si="96"/>
        <v>0</v>
      </c>
      <c r="M89" s="74">
        <f t="shared" ca="1" si="97"/>
        <v>0</v>
      </c>
      <c r="N89" s="72"/>
      <c r="P89" s="187" t="str">
        <f t="shared" si="100"/>
        <v>52970C</v>
      </c>
      <c r="Q89" s="191" t="s">
        <v>600</v>
      </c>
      <c r="R89" s="188" t="str">
        <f t="shared" si="103"/>
        <v>HR Training Coordinator</v>
      </c>
      <c r="S89" s="189" t="str">
        <f t="shared" si="102"/>
        <v>040</v>
      </c>
      <c r="T89" s="186" cm="1">
        <f t="array" aca="1" ref="T89" ca="1">ROUND(IF($Q89="Y",VLOOKUP($P89, INDIRECT($Q$2),T$6,0)*INDIRECT($P$1),VLOOKUP($P89, INDIRECT($Q$2),T$6,0)),IF($E89="E",0,3))</f>
        <v>33.688000000000002</v>
      </c>
      <c r="U89" s="186" cm="1">
        <f t="array" aca="1" ref="U89" ca="1">ROUND(IF($Q89="Y",VLOOKUP($P89, INDIRECT($Q$2),U$6,0)*INDIRECT($P$1),VLOOKUP($P89, INDIRECT($Q$2),U$6,0)),IF($E89="E",0,3))</f>
        <v>35.034999999999997</v>
      </c>
      <c r="V89" s="186" cm="1">
        <f t="array" aca="1" ref="V89" ca="1">ROUND(IF($Q89="Y",VLOOKUP($P89, INDIRECT($Q$2),V$6,0)*INDIRECT($P$1),VLOOKUP($P89, INDIRECT($Q$2),V$6,0)),IF($E89="E",0,3))</f>
        <v>36.439</v>
      </c>
      <c r="W89" s="186" cm="1">
        <f t="array" aca="1" ref="W89" ca="1">ROUND(IF($Q89="Y",VLOOKUP($P89, INDIRECT($Q$2),W$6,0)*INDIRECT($P$1),VLOOKUP($P89, INDIRECT($Q$2),W$6,0)),IF($E89="E",0,3))</f>
        <v>37.898000000000003</v>
      </c>
      <c r="X89" s="186" cm="1">
        <f t="array" aca="1" ref="X89" ca="1">ROUND(IF($Q89="Y",VLOOKUP($P89, INDIRECT($Q$2),X$6,0)*INDIRECT($P$1),VLOOKUP($P89, INDIRECT($Q$2),X$6,0)),IF($E89="E",0,3))</f>
        <v>39.414999999999999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01"/>
        <v>52970C</v>
      </c>
      <c r="AC89" s="130" t="str">
        <f t="shared" si="104"/>
        <v>HR Training Coordinator</v>
      </c>
      <c r="AD89" s="284" t="str">
        <f t="shared" si="105"/>
        <v>040</v>
      </c>
      <c r="AE89" s="282">
        <f t="shared" ca="1" si="91"/>
        <v>33.688000000000002</v>
      </c>
      <c r="AF89" s="282">
        <f t="shared" ca="1" si="92"/>
        <v>35.034999999999997</v>
      </c>
      <c r="AG89" s="282">
        <f t="shared" ca="1" si="93"/>
        <v>36.439</v>
      </c>
      <c r="AH89" s="282">
        <f t="shared" ca="1" si="94"/>
        <v>37.898000000000003</v>
      </c>
      <c r="AI89" s="282">
        <f t="shared" ca="1" si="95"/>
        <v>39.414999999999999</v>
      </c>
      <c r="AJ89" s="282" t="str">
        <f t="shared" ca="1" si="98"/>
        <v/>
      </c>
      <c r="AK89" s="282" t="str">
        <f t="shared" ca="1" si="99"/>
        <v/>
      </c>
    </row>
    <row r="90" spans="1:37" x14ac:dyDescent="0.3">
      <c r="A90" s="75" t="s">
        <v>839</v>
      </c>
      <c r="B90" s="75">
        <v>8</v>
      </c>
      <c r="C90" s="70" t="s">
        <v>805</v>
      </c>
      <c r="D90" s="75">
        <v>400</v>
      </c>
      <c r="E90" s="75" t="s">
        <v>17</v>
      </c>
      <c r="F90" s="73" t="s">
        <v>840</v>
      </c>
      <c r="G90" s="74">
        <f t="shared" ca="1" si="86"/>
        <v>86541</v>
      </c>
      <c r="H90" s="74">
        <f t="shared" ca="1" si="87"/>
        <v>90006</v>
      </c>
      <c r="I90" s="74">
        <f t="shared" ca="1" si="88"/>
        <v>93609</v>
      </c>
      <c r="J90" s="74">
        <f t="shared" ca="1" si="89"/>
        <v>97359</v>
      </c>
      <c r="K90" s="74">
        <f t="shared" ca="1" si="90"/>
        <v>101257</v>
      </c>
      <c r="L90" s="74">
        <f t="shared" ca="1" si="96"/>
        <v>0</v>
      </c>
      <c r="M90" s="74">
        <f t="shared" ca="1" si="97"/>
        <v>0</v>
      </c>
      <c r="N90" s="72"/>
      <c r="P90" s="187" t="str">
        <f t="shared" si="100"/>
        <v>59420C</v>
      </c>
      <c r="Q90" s="191" t="s">
        <v>600</v>
      </c>
      <c r="R90" s="188" t="str">
        <f t="shared" si="103"/>
        <v>HR Wellness Specialist</v>
      </c>
      <c r="S90" s="189" t="str">
        <f t="shared" si="102"/>
        <v>112</v>
      </c>
      <c r="T90" s="186" cm="1">
        <f t="array" aca="1" ref="T90" ca="1">ROUND(IF($Q90="Y",VLOOKUP($P90, INDIRECT($Q$2),T$6,0)*INDIRECT($P$1),VLOOKUP($P90, INDIRECT($Q$2),T$6,0)),IF($E90="E",0,3))</f>
        <v>86541</v>
      </c>
      <c r="U90" s="186" cm="1">
        <f t="array" aca="1" ref="U90" ca="1">ROUND(IF($Q90="Y",VLOOKUP($P90, INDIRECT($Q$2),U$6,0)*INDIRECT($P$1),VLOOKUP($P90, INDIRECT($Q$2),U$6,0)),IF($E90="E",0,3))</f>
        <v>90006</v>
      </c>
      <c r="V90" s="186" cm="1">
        <f t="array" aca="1" ref="V90" ca="1">ROUND(IF($Q90="Y",VLOOKUP($P90, INDIRECT($Q$2),V$6,0)*INDIRECT($P$1),VLOOKUP($P90, INDIRECT($Q$2),V$6,0)),IF($E90="E",0,3))</f>
        <v>93609</v>
      </c>
      <c r="W90" s="186" cm="1">
        <f t="array" aca="1" ref="W90" ca="1">ROUND(IF($Q90="Y",VLOOKUP($P90, INDIRECT($Q$2),W$6,0)*INDIRECT($P$1),VLOOKUP($P90, INDIRECT($Q$2),W$6,0)),IF($E90="E",0,3))</f>
        <v>97359</v>
      </c>
      <c r="X90" s="186" cm="1">
        <f t="array" aca="1" ref="X90" ca="1">ROUND(IF($Q90="Y",VLOOKUP($P90, INDIRECT($Q$2),X$6,0)*INDIRECT($P$1),VLOOKUP($P90, INDIRECT($Q$2),X$6,0)),IF($E90="E",0,3))</f>
        <v>101257</v>
      </c>
      <c r="Y90" s="186" cm="1">
        <f t="array" aca="1" ref="Y90" ca="1">ROUND(IF($Q90="Y",VLOOKUP($P90, INDIRECT($Q$2),Y$6,0)*INDIRECT($P$1),VLOOKUP($P90, INDIRECT($Q$2),Y$6,0)),IF($E90="E",0,3))</f>
        <v>0</v>
      </c>
      <c r="Z90" s="186" cm="1">
        <f t="array" aca="1" ref="Z90" ca="1">ROUND(IF($Q90="Y",VLOOKUP($P90, INDIRECT($Q$2),Z$6,0)*INDIRECT($P$1),VLOOKUP($P90, INDIRECT($Q$2),Z$6,0)),IF($E90="E",0,3))</f>
        <v>0</v>
      </c>
      <c r="AA90" s="186"/>
      <c r="AB90" s="282" t="str">
        <f t="shared" si="101"/>
        <v>59420C</v>
      </c>
      <c r="AC90" s="130" t="str">
        <f t="shared" si="104"/>
        <v>HR Wellness Specialist</v>
      </c>
      <c r="AD90" s="284" t="str">
        <f t="shared" si="105"/>
        <v>112</v>
      </c>
      <c r="AE90" s="282">
        <f t="shared" ca="1" si="91"/>
        <v>41.606999999999999</v>
      </c>
      <c r="AF90" s="282">
        <f t="shared" ca="1" si="92"/>
        <v>43.272999999999996</v>
      </c>
      <c r="AG90" s="282">
        <f t="shared" ca="1" si="93"/>
        <v>45.004999999999995</v>
      </c>
      <c r="AH90" s="282">
        <f t="shared" ca="1" si="94"/>
        <v>46.808</v>
      </c>
      <c r="AI90" s="282">
        <f t="shared" ca="1" si="95"/>
        <v>48.681999999999995</v>
      </c>
      <c r="AJ90" s="282" t="str">
        <f t="shared" ca="1" si="98"/>
        <v/>
      </c>
      <c r="AK90" s="282" t="str">
        <f t="shared" ca="1" si="99"/>
        <v/>
      </c>
    </row>
    <row r="91" spans="1:37" x14ac:dyDescent="0.3">
      <c r="A91" s="75" t="s">
        <v>98</v>
      </c>
      <c r="B91" s="75">
        <v>10</v>
      </c>
      <c r="C91" s="70" t="s">
        <v>929</v>
      </c>
      <c r="D91" s="75">
        <v>463</v>
      </c>
      <c r="E91" s="75" t="s">
        <v>17</v>
      </c>
      <c r="F91" s="73" t="s">
        <v>357</v>
      </c>
      <c r="G91" s="74">
        <f t="shared" ca="1" si="86"/>
        <v>100312</v>
      </c>
      <c r="H91" s="74">
        <f t="shared" ca="1" si="87"/>
        <v>104330</v>
      </c>
      <c r="I91" s="74">
        <f t="shared" ca="1" si="88"/>
        <v>108507</v>
      </c>
      <c r="J91" s="74">
        <f t="shared" ca="1" si="89"/>
        <v>112852</v>
      </c>
      <c r="K91" s="74">
        <f t="shared" ca="1" si="90"/>
        <v>117371</v>
      </c>
      <c r="L91" s="74">
        <f t="shared" ca="1" si="96"/>
        <v>0</v>
      </c>
      <c r="M91" s="74">
        <f t="shared" ca="1" si="97"/>
        <v>0</v>
      </c>
      <c r="N91" s="72"/>
      <c r="P91" s="187" t="str">
        <f t="shared" si="100"/>
        <v>05423C</v>
      </c>
      <c r="Q91" s="191" t="s">
        <v>600</v>
      </c>
      <c r="R91" s="188" t="str">
        <f t="shared" si="103"/>
        <v>HR Workforce Data Analyst</v>
      </c>
      <c r="S91" s="189" t="str">
        <f t="shared" si="102"/>
        <v>130</v>
      </c>
      <c r="T91" s="186" cm="1">
        <f t="array" aca="1" ref="T91" ca="1">ROUND(IF($Q91="Y",VLOOKUP($P91, INDIRECT($Q$2),T$6,0)*INDIRECT($P$1),VLOOKUP($P91, INDIRECT($Q$2),T$6,0)),IF($E91="E",0,3))</f>
        <v>100312</v>
      </c>
      <c r="U91" s="186" cm="1">
        <f t="array" aca="1" ref="U91" ca="1">ROUND(IF($Q91="Y",VLOOKUP($P91, INDIRECT($Q$2),U$6,0)*INDIRECT($P$1),VLOOKUP($P91, INDIRECT($Q$2),U$6,0)),IF($E91="E",0,3))</f>
        <v>104330</v>
      </c>
      <c r="V91" s="186" cm="1">
        <f t="array" aca="1" ref="V91" ca="1">ROUND(IF($Q91="Y",VLOOKUP($P91, INDIRECT($Q$2),V$6,0)*INDIRECT($P$1),VLOOKUP($P91, INDIRECT($Q$2),V$6,0)),IF($E91="E",0,3))</f>
        <v>108507</v>
      </c>
      <c r="W91" s="186" cm="1">
        <f t="array" aca="1" ref="W91" ca="1">ROUND(IF($Q91="Y",VLOOKUP($P91, INDIRECT($Q$2),W$6,0)*INDIRECT($P$1),VLOOKUP($P91, INDIRECT($Q$2),W$6,0)),IF($E91="E",0,3))</f>
        <v>112852</v>
      </c>
      <c r="X91" s="186" cm="1">
        <f t="array" aca="1" ref="X91" ca="1">ROUND(IF($Q91="Y",VLOOKUP($P91, INDIRECT($Q$2),X$6,0)*INDIRECT($P$1),VLOOKUP($P91, INDIRECT($Q$2),X$6,0)),IF($E91="E",0,3))</f>
        <v>117371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si="101"/>
        <v>05423C</v>
      </c>
      <c r="AC91" s="130" t="str">
        <f t="shared" si="104"/>
        <v>HR Workforce Data Analyst</v>
      </c>
      <c r="AD91" s="284" t="str">
        <f t="shared" si="105"/>
        <v>130</v>
      </c>
      <c r="AE91" s="282">
        <f t="shared" ca="1" si="91"/>
        <v>48.226999999999997</v>
      </c>
      <c r="AF91" s="282">
        <f t="shared" ca="1" si="92"/>
        <v>50.158999999999999</v>
      </c>
      <c r="AG91" s="282">
        <f t="shared" ca="1" si="93"/>
        <v>52.166999999999994</v>
      </c>
      <c r="AH91" s="282">
        <f t="shared" ca="1" si="94"/>
        <v>54.256</v>
      </c>
      <c r="AI91" s="282">
        <f t="shared" ca="1" si="95"/>
        <v>56.428999999999995</v>
      </c>
      <c r="AJ91" s="282" t="str">
        <f t="shared" ca="1" si="98"/>
        <v/>
      </c>
      <c r="AK91" s="282" t="str">
        <f t="shared" ca="1" si="99"/>
        <v/>
      </c>
    </row>
    <row r="92" spans="1:37" x14ac:dyDescent="0.3">
      <c r="A92" s="75" t="s">
        <v>538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539</v>
      </c>
      <c r="G92" s="74">
        <f t="shared" ca="1" si="86"/>
        <v>95278</v>
      </c>
      <c r="H92" s="74">
        <f t="shared" ca="1" si="87"/>
        <v>99093</v>
      </c>
      <c r="I92" s="74">
        <f t="shared" ca="1" si="88"/>
        <v>103060</v>
      </c>
      <c r="J92" s="74">
        <f t="shared" ca="1" si="89"/>
        <v>107187</v>
      </c>
      <c r="K92" s="74">
        <f t="shared" ca="1" si="90"/>
        <v>111480</v>
      </c>
      <c r="L92" s="74">
        <f t="shared" ca="1" si="96"/>
        <v>0</v>
      </c>
      <c r="M92" s="74">
        <f t="shared" ca="1" si="97"/>
        <v>0</v>
      </c>
      <c r="N92" s="72"/>
      <c r="P92" s="187" t="str">
        <f t="shared" si="100"/>
        <v>52965C</v>
      </c>
      <c r="Q92" s="191" t="s">
        <v>600</v>
      </c>
      <c r="R92" s="188" t="str">
        <f t="shared" si="103"/>
        <v>HRIS Analyst - Employee Benefits</v>
      </c>
      <c r="S92" s="189" t="str">
        <f t="shared" si="102"/>
        <v>035</v>
      </c>
      <c r="T92" s="186" cm="1">
        <f t="array" aca="1" ref="T92" ca="1">ROUND(IF($Q92="Y",VLOOKUP($P92, INDIRECT($Q$2),T$6,0)*INDIRECT($P$1),VLOOKUP($P92, INDIRECT($Q$2),T$6,0)),IF($E92="E",0,3))</f>
        <v>95278</v>
      </c>
      <c r="U92" s="186" cm="1">
        <f t="array" aca="1" ref="U92" ca="1">ROUND(IF($Q92="Y",VLOOKUP($P92, INDIRECT($Q$2),U$6,0)*INDIRECT($P$1),VLOOKUP($P92, INDIRECT($Q$2),U$6,0)),IF($E92="E",0,3))</f>
        <v>99093</v>
      </c>
      <c r="V92" s="186" cm="1">
        <f t="array" aca="1" ref="V92" ca="1">ROUND(IF($Q92="Y",VLOOKUP($P92, INDIRECT($Q$2),V$6,0)*INDIRECT($P$1),VLOOKUP($P92, INDIRECT($Q$2),V$6,0)),IF($E92="E",0,3))</f>
        <v>103060</v>
      </c>
      <c r="W92" s="186" cm="1">
        <f t="array" aca="1" ref="W92" ca="1">ROUND(IF($Q92="Y",VLOOKUP($P92, INDIRECT($Q$2),W$6,0)*INDIRECT($P$1),VLOOKUP($P92, INDIRECT($Q$2),W$6,0)),IF($E92="E",0,3))</f>
        <v>107187</v>
      </c>
      <c r="X92" s="186" cm="1">
        <f t="array" aca="1" ref="X92" ca="1">ROUND(IF($Q92="Y",VLOOKUP($P92, INDIRECT($Q$2),X$6,0)*INDIRECT($P$1),VLOOKUP($P92, INDIRECT($Q$2),X$6,0)),IF($E92="E",0,3))</f>
        <v>111480</v>
      </c>
      <c r="Y92" s="186" cm="1">
        <f t="array" aca="1" ref="Y92" ca="1">ROUND(IF($Q92="Y",VLOOKUP($P92, INDIRECT($Q$2),Y$6,0)*INDIRECT($P$1),VLOOKUP($P92, INDIRECT($Q$2),Y$6,0)),IF($E92="E",0,3))</f>
        <v>0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01"/>
        <v>52965C</v>
      </c>
      <c r="AC92" s="130" t="str">
        <f t="shared" si="104"/>
        <v>HRIS Analyst - Employee Benefits</v>
      </c>
      <c r="AD92" s="284" t="str">
        <f t="shared" si="105"/>
        <v>035</v>
      </c>
      <c r="AE92" s="282">
        <f t="shared" ca="1" si="91"/>
        <v>45.806999999999995</v>
      </c>
      <c r="AF92" s="282">
        <f t="shared" ca="1" si="92"/>
        <v>47.640999999999998</v>
      </c>
      <c r="AG92" s="282">
        <f t="shared" ca="1" si="93"/>
        <v>49.548999999999999</v>
      </c>
      <c r="AH92" s="282">
        <f t="shared" ca="1" si="94"/>
        <v>51.532999999999994</v>
      </c>
      <c r="AI92" s="282">
        <f t="shared" ca="1" si="95"/>
        <v>53.596999999999994</v>
      </c>
      <c r="AJ92" s="282" t="str">
        <f t="shared" ca="1" si="98"/>
        <v/>
      </c>
      <c r="AK92" s="282" t="str">
        <f t="shared" ca="1" si="99"/>
        <v/>
      </c>
    </row>
    <row r="93" spans="1:37" x14ac:dyDescent="0.3">
      <c r="A93" s="75" t="s">
        <v>823</v>
      </c>
      <c r="B93" s="75">
        <v>8</v>
      </c>
      <c r="C93" s="70" t="s">
        <v>931</v>
      </c>
      <c r="D93" s="75">
        <v>393</v>
      </c>
      <c r="E93" s="75" t="s">
        <v>17</v>
      </c>
      <c r="F93" s="73" t="s">
        <v>808</v>
      </c>
      <c r="G93" s="74">
        <f t="shared" ca="1" si="86"/>
        <v>84533</v>
      </c>
      <c r="H93" s="74">
        <f t="shared" ca="1" si="87"/>
        <v>87920</v>
      </c>
      <c r="I93" s="74">
        <f t="shared" ca="1" si="88"/>
        <v>91438</v>
      </c>
      <c r="J93" s="74">
        <f t="shared" ca="1" si="89"/>
        <v>95099</v>
      </c>
      <c r="K93" s="74">
        <f t="shared" ca="1" si="90"/>
        <v>98909</v>
      </c>
      <c r="L93" s="74">
        <f t="shared" ca="1" si="96"/>
        <v>0</v>
      </c>
      <c r="M93" s="74">
        <f t="shared" ca="1" si="97"/>
        <v>0</v>
      </c>
      <c r="N93" s="72"/>
      <c r="P93" s="187" t="str">
        <f t="shared" si="100"/>
        <v>59414C</v>
      </c>
      <c r="Q93" s="191" t="s">
        <v>600</v>
      </c>
      <c r="R93" s="188" t="str">
        <f t="shared" si="103"/>
        <v>HRIS Analyst I</v>
      </c>
      <c r="S93" s="189" t="str">
        <f t="shared" si="102"/>
        <v>132</v>
      </c>
      <c r="T93" s="186" cm="1">
        <f t="array" aca="1" ref="T93" ca="1">ROUND(IF($Q93="Y",VLOOKUP($P93, INDIRECT($Q$2),T$6,0)*INDIRECT($P$1),VLOOKUP($P93, INDIRECT($Q$2),T$6,0)),IF($E93="E",0,3))</f>
        <v>84533</v>
      </c>
      <c r="U93" s="186" cm="1">
        <f t="array" aca="1" ref="U93" ca="1">ROUND(IF($Q93="Y",VLOOKUP($P93, INDIRECT($Q$2),U$6,0)*INDIRECT($P$1),VLOOKUP($P93, INDIRECT($Q$2),U$6,0)),IF($E93="E",0,3))</f>
        <v>87920</v>
      </c>
      <c r="V93" s="186" cm="1">
        <f t="array" aca="1" ref="V93" ca="1">ROUND(IF($Q93="Y",VLOOKUP($P93, INDIRECT($Q$2),V$6,0)*INDIRECT($P$1),VLOOKUP($P93, INDIRECT($Q$2),V$6,0)),IF($E93="E",0,3))</f>
        <v>91438</v>
      </c>
      <c r="W93" s="186" cm="1">
        <f t="array" aca="1" ref="W93" ca="1">ROUND(IF($Q93="Y",VLOOKUP($P93, INDIRECT($Q$2),W$6,0)*INDIRECT($P$1),VLOOKUP($P93, INDIRECT($Q$2),W$6,0)),IF($E93="E",0,3))</f>
        <v>95099</v>
      </c>
      <c r="X93" s="186" cm="1">
        <f t="array" aca="1" ref="X93" ca="1">ROUND(IF($Q93="Y",VLOOKUP($P93, INDIRECT($Q$2),X$6,0)*INDIRECT($P$1),VLOOKUP($P93, INDIRECT($Q$2),X$6,0)),IF($E93="E",0,3))</f>
        <v>98909</v>
      </c>
      <c r="Y93" s="186" cm="1">
        <f t="array" aca="1" ref="Y93" ca="1">ROUND(IF($Q93="Y",VLOOKUP($P93, INDIRECT($Q$2),Y$6,0)*INDIRECT($P$1),VLOOKUP($P93, INDIRECT($Q$2),Y$6,0)),IF($E93="E",0,3))</f>
        <v>0</v>
      </c>
      <c r="Z93" s="186" cm="1">
        <f t="array" aca="1" ref="Z93" ca="1">ROUND(IF($Q93="Y",VLOOKUP($P93, INDIRECT($Q$2),Z$6,0)*INDIRECT($P$1),VLOOKUP($P93, INDIRECT($Q$2),Z$6,0)),IF($E93="E",0,3))</f>
        <v>0</v>
      </c>
      <c r="AA93" s="186"/>
      <c r="AB93" s="282" t="str">
        <f t="shared" si="101"/>
        <v>59414C</v>
      </c>
      <c r="AC93" s="130" t="str">
        <f t="shared" si="104"/>
        <v>HRIS Analyst I</v>
      </c>
      <c r="AD93" s="284" t="str">
        <f t="shared" si="105"/>
        <v>132</v>
      </c>
      <c r="AE93" s="282">
        <f t="shared" ca="1" si="91"/>
        <v>40.640999999999998</v>
      </c>
      <c r="AF93" s="282">
        <f t="shared" ca="1" si="92"/>
        <v>42.269999999999996</v>
      </c>
      <c r="AG93" s="282">
        <f t="shared" ca="1" si="93"/>
        <v>43.960999999999999</v>
      </c>
      <c r="AH93" s="282">
        <f t="shared" ca="1" si="94"/>
        <v>45.720999999999997</v>
      </c>
      <c r="AI93" s="282">
        <f t="shared" ca="1" si="95"/>
        <v>47.552999999999997</v>
      </c>
      <c r="AJ93" s="282" t="str">
        <f t="shared" ca="1" si="98"/>
        <v/>
      </c>
      <c r="AK93" s="282" t="str">
        <f t="shared" ca="1" si="99"/>
        <v/>
      </c>
    </row>
    <row r="94" spans="1:37" x14ac:dyDescent="0.3">
      <c r="A94" s="75" t="s">
        <v>824</v>
      </c>
      <c r="B94" s="75">
        <v>9</v>
      </c>
      <c r="C94" s="70" t="s">
        <v>581</v>
      </c>
      <c r="D94" s="75">
        <v>450</v>
      </c>
      <c r="E94" s="75" t="s">
        <v>17</v>
      </c>
      <c r="F94" s="73" t="s">
        <v>809</v>
      </c>
      <c r="G94" s="74">
        <f t="shared" ca="1" si="86"/>
        <v>95278</v>
      </c>
      <c r="H94" s="74">
        <f t="shared" ca="1" si="87"/>
        <v>99093</v>
      </c>
      <c r="I94" s="74">
        <f t="shared" ca="1" si="88"/>
        <v>103060</v>
      </c>
      <c r="J94" s="74">
        <f t="shared" ca="1" si="89"/>
        <v>107187</v>
      </c>
      <c r="K94" s="74">
        <f t="shared" ca="1" si="90"/>
        <v>111480</v>
      </c>
      <c r="L94" s="74">
        <f t="shared" ca="1" si="96"/>
        <v>0</v>
      </c>
      <c r="M94" s="74">
        <f t="shared" ca="1" si="97"/>
        <v>0</v>
      </c>
      <c r="N94" s="72"/>
      <c r="P94" s="187" t="str">
        <f t="shared" si="100"/>
        <v>53010C</v>
      </c>
      <c r="Q94" s="191" t="s">
        <v>600</v>
      </c>
      <c r="R94" s="188" t="str">
        <f t="shared" si="103"/>
        <v>HRIS Analyst II</v>
      </c>
      <c r="S94" s="189" t="str">
        <f t="shared" si="102"/>
        <v>035</v>
      </c>
      <c r="T94" s="186" cm="1">
        <f t="array" aca="1" ref="T94" ca="1">ROUND(IF($Q94="Y",VLOOKUP($P94, INDIRECT($Q$2),T$6,0)*INDIRECT($P$1),VLOOKUP($P94, INDIRECT($Q$2),T$6,0)),IF($E94="E",0,3))</f>
        <v>95278</v>
      </c>
      <c r="U94" s="186" cm="1">
        <f t="array" aca="1" ref="U94" ca="1">ROUND(IF($Q94="Y",VLOOKUP($P94, INDIRECT($Q$2),U$6,0)*INDIRECT($P$1),VLOOKUP($P94, INDIRECT($Q$2),U$6,0)),IF($E94="E",0,3))</f>
        <v>99093</v>
      </c>
      <c r="V94" s="186" cm="1">
        <f t="array" aca="1" ref="V94" ca="1">ROUND(IF($Q94="Y",VLOOKUP($P94, INDIRECT($Q$2),V$6,0)*INDIRECT($P$1),VLOOKUP($P94, INDIRECT($Q$2),V$6,0)),IF($E94="E",0,3))</f>
        <v>103060</v>
      </c>
      <c r="W94" s="186" cm="1">
        <f t="array" aca="1" ref="W94" ca="1">ROUND(IF($Q94="Y",VLOOKUP($P94, INDIRECT($Q$2),W$6,0)*INDIRECT($P$1),VLOOKUP($P94, INDIRECT($Q$2),W$6,0)),IF($E94="E",0,3))</f>
        <v>107187</v>
      </c>
      <c r="X94" s="186" cm="1">
        <f t="array" aca="1" ref="X94" ca="1">ROUND(IF($Q94="Y",VLOOKUP($P94, INDIRECT($Q$2),X$6,0)*INDIRECT($P$1),VLOOKUP($P94, INDIRECT($Q$2),X$6,0)),IF($E94="E",0,3))</f>
        <v>111480</v>
      </c>
      <c r="Y94" s="186" cm="1">
        <f t="array" aca="1" ref="Y94" ca="1">ROUND(IF($Q94="Y",VLOOKUP($P94, INDIRECT($Q$2),Y$6,0)*INDIRECT($P$1),VLOOKUP($P94, INDIRECT($Q$2),Y$6,0)),IF($E94="E",0,3))</f>
        <v>0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01"/>
        <v>53010C</v>
      </c>
      <c r="AC94" s="130" t="str">
        <f t="shared" si="104"/>
        <v>HRIS Analyst II</v>
      </c>
      <c r="AD94" s="284" t="str">
        <f t="shared" si="105"/>
        <v>035</v>
      </c>
      <c r="AE94" s="282">
        <f t="shared" ca="1" si="91"/>
        <v>45.806999999999995</v>
      </c>
      <c r="AF94" s="282">
        <f t="shared" ca="1" si="92"/>
        <v>47.640999999999998</v>
      </c>
      <c r="AG94" s="282">
        <f t="shared" ca="1" si="93"/>
        <v>49.548999999999999</v>
      </c>
      <c r="AH94" s="282">
        <f t="shared" ca="1" si="94"/>
        <v>51.532999999999994</v>
      </c>
      <c r="AI94" s="282">
        <f t="shared" ca="1" si="95"/>
        <v>53.596999999999994</v>
      </c>
      <c r="AJ94" s="282" t="str">
        <f t="shared" ca="1" si="98"/>
        <v/>
      </c>
      <c r="AK94" s="282" t="str">
        <f t="shared" ca="1" si="99"/>
        <v/>
      </c>
    </row>
    <row r="95" spans="1:37" x14ac:dyDescent="0.3">
      <c r="A95" s="75" t="s">
        <v>133</v>
      </c>
      <c r="B95" s="75">
        <v>11</v>
      </c>
      <c r="C95" s="70" t="s">
        <v>932</v>
      </c>
      <c r="D95" s="75">
        <v>510</v>
      </c>
      <c r="E95" s="75" t="s">
        <v>17</v>
      </c>
      <c r="F95" s="73" t="s">
        <v>540</v>
      </c>
      <c r="G95" s="74">
        <f t="shared" ca="1" si="86"/>
        <v>109554</v>
      </c>
      <c r="H95" s="74">
        <f t="shared" ca="1" si="87"/>
        <v>113933</v>
      </c>
      <c r="I95" s="74">
        <f t="shared" ca="1" si="88"/>
        <v>118493</v>
      </c>
      <c r="J95" s="74">
        <f t="shared" ca="1" si="89"/>
        <v>123232</v>
      </c>
      <c r="K95" s="74">
        <f t="shared" ca="1" si="90"/>
        <v>128162</v>
      </c>
      <c r="L95" s="74">
        <f t="shared" ca="1" si="96"/>
        <v>0</v>
      </c>
      <c r="M95" s="74">
        <f t="shared" ca="1" si="97"/>
        <v>0</v>
      </c>
      <c r="N95" s="72"/>
      <c r="P95" s="187" t="str">
        <f t="shared" si="100"/>
        <v>52912C</v>
      </c>
      <c r="Q95" s="191" t="s">
        <v>600</v>
      </c>
      <c r="R95" s="188" t="str">
        <f t="shared" si="103"/>
        <v>HRIS Manager</v>
      </c>
      <c r="S95" s="189" t="str">
        <f t="shared" si="102"/>
        <v>133</v>
      </c>
      <c r="T95" s="186" cm="1">
        <f t="array" aca="1" ref="T95" ca="1">ROUND(IF($Q95="Y",VLOOKUP($P95, INDIRECT($Q$2),T$6,0)*INDIRECT($P$1),VLOOKUP($P95, INDIRECT($Q$2),T$6,0)),IF($E95="E",0,3))</f>
        <v>109554</v>
      </c>
      <c r="U95" s="186" cm="1">
        <f t="array" aca="1" ref="U95" ca="1">ROUND(IF($Q95="Y",VLOOKUP($P95, INDIRECT($Q$2),U$6,0)*INDIRECT($P$1),VLOOKUP($P95, INDIRECT($Q$2),U$6,0)),IF($E95="E",0,3))</f>
        <v>113933</v>
      </c>
      <c r="V95" s="186" cm="1">
        <f t="array" aca="1" ref="V95" ca="1">ROUND(IF($Q95="Y",VLOOKUP($P95, INDIRECT($Q$2),V$6,0)*INDIRECT($P$1),VLOOKUP($P95, INDIRECT($Q$2),V$6,0)),IF($E95="E",0,3))</f>
        <v>118493</v>
      </c>
      <c r="W95" s="186" cm="1">
        <f t="array" aca="1" ref="W95" ca="1">ROUND(IF($Q95="Y",VLOOKUP($P95, INDIRECT($Q$2),W$6,0)*INDIRECT($P$1),VLOOKUP($P95, INDIRECT($Q$2),W$6,0)),IF($E95="E",0,3))</f>
        <v>123232</v>
      </c>
      <c r="X95" s="186" cm="1">
        <f t="array" aca="1" ref="X95" ca="1">ROUND(IF($Q95="Y",VLOOKUP($P95, INDIRECT($Q$2),X$6,0)*INDIRECT($P$1),VLOOKUP($P95, INDIRECT($Q$2),X$6,0)),IF($E95="E",0,3))</f>
        <v>128162</v>
      </c>
      <c r="Y95" s="186" cm="1">
        <f t="array" aca="1" ref="Y95" ca="1">ROUND(IF($Q95="Y",VLOOKUP($P95, INDIRECT($Q$2),Y$6,0)*INDIRECT($P$1),VLOOKUP($P95, INDIRECT($Q$2),Y$6,0)),IF($E95="E",0,3))</f>
        <v>0</v>
      </c>
      <c r="Z95" s="186" cm="1">
        <f t="array" aca="1" ref="Z95" ca="1">ROUND(IF($Q95="Y",VLOOKUP($P95, INDIRECT($Q$2),Z$6,0)*INDIRECT($P$1),VLOOKUP($P95, INDIRECT($Q$2),Z$6,0)),IF($E95="E",0,3))</f>
        <v>0</v>
      </c>
      <c r="AA95" s="186"/>
      <c r="AB95" s="282" t="str">
        <f t="shared" si="101"/>
        <v>52912C</v>
      </c>
      <c r="AC95" s="130" t="str">
        <f t="shared" si="104"/>
        <v>HRIS Manager</v>
      </c>
      <c r="AD95" s="284" t="str">
        <f t="shared" si="105"/>
        <v>133</v>
      </c>
      <c r="AE95" s="282">
        <f t="shared" ca="1" si="91"/>
        <v>52.670999999999999</v>
      </c>
      <c r="AF95" s="282">
        <f t="shared" ca="1" si="92"/>
        <v>54.775999999999996</v>
      </c>
      <c r="AG95" s="282">
        <f t="shared" ca="1" si="93"/>
        <v>56.967999999999996</v>
      </c>
      <c r="AH95" s="282">
        <f t="shared" ca="1" si="94"/>
        <v>59.247</v>
      </c>
      <c r="AI95" s="282">
        <f t="shared" ca="1" si="95"/>
        <v>61.616999999999997</v>
      </c>
      <c r="AJ95" s="282" t="str">
        <f t="shared" ca="1" si="98"/>
        <v/>
      </c>
      <c r="AK95" s="282" t="str">
        <f t="shared" ca="1" si="99"/>
        <v/>
      </c>
    </row>
    <row r="96" spans="1:37" x14ac:dyDescent="0.3">
      <c r="A96" s="75" t="s">
        <v>92</v>
      </c>
      <c r="B96" s="75">
        <v>7</v>
      </c>
      <c r="C96" s="70" t="s">
        <v>514</v>
      </c>
      <c r="D96" s="75">
        <v>338</v>
      </c>
      <c r="E96" s="75" t="s">
        <v>21</v>
      </c>
      <c r="F96" s="73" t="s">
        <v>831</v>
      </c>
      <c r="G96" s="74">
        <f t="shared" ca="1" si="86"/>
        <v>35.692999999999998</v>
      </c>
      <c r="H96" s="74">
        <f t="shared" ca="1" si="87"/>
        <v>37.572000000000003</v>
      </c>
      <c r="I96" s="74">
        <f t="shared" ca="1" si="88"/>
        <v>38.624000000000002</v>
      </c>
      <c r="J96" s="74">
        <f t="shared" ca="1" si="89"/>
        <v>39.704999999999998</v>
      </c>
      <c r="K96" s="74">
        <f t="shared" ca="1" si="90"/>
        <v>41.292999999999999</v>
      </c>
      <c r="L96" s="74">
        <f t="shared" ca="1" si="96"/>
        <v>0</v>
      </c>
      <c r="M96" s="74">
        <f t="shared" ca="1" si="97"/>
        <v>0</v>
      </c>
      <c r="N96" s="72"/>
      <c r="P96" s="187" t="str">
        <f t="shared" si="100"/>
        <v>05411C</v>
      </c>
      <c r="Q96" s="191" t="s">
        <v>600</v>
      </c>
      <c r="R96" s="188" t="str">
        <f t="shared" si="103"/>
        <v>HRIS Specialist I</v>
      </c>
      <c r="S96" s="189" t="str">
        <f t="shared" si="102"/>
        <v>108</v>
      </c>
      <c r="T96" s="186" cm="1">
        <f t="array" aca="1" ref="T96" ca="1">ROUND(IF($Q96="Y",VLOOKUP($P96, INDIRECT($Q$2),T$6,0)*INDIRECT($P$1),VLOOKUP($P96, INDIRECT($Q$2),T$6,0)),IF($E96="E",0,3))</f>
        <v>35.692999999999998</v>
      </c>
      <c r="U96" s="186" cm="1">
        <f t="array" aca="1" ref="U96" ca="1">ROUND(IF($Q96="Y",VLOOKUP($P96, INDIRECT($Q$2),U$6,0)*INDIRECT($P$1),VLOOKUP($P96, INDIRECT($Q$2),U$6,0)),IF($E96="E",0,3))</f>
        <v>37.572000000000003</v>
      </c>
      <c r="V96" s="186" cm="1">
        <f t="array" aca="1" ref="V96" ca="1">ROUND(IF($Q96="Y",VLOOKUP($P96, INDIRECT($Q$2),V$6,0)*INDIRECT($P$1),VLOOKUP($P96, INDIRECT($Q$2),V$6,0)),IF($E96="E",0,3))</f>
        <v>38.624000000000002</v>
      </c>
      <c r="W96" s="186" cm="1">
        <f t="array" aca="1" ref="W96" ca="1">ROUND(IF($Q96="Y",VLOOKUP($P96, INDIRECT($Q$2),W$6,0)*INDIRECT($P$1),VLOOKUP($P96, INDIRECT($Q$2),W$6,0)),IF($E96="E",0,3))</f>
        <v>39.704999999999998</v>
      </c>
      <c r="X96" s="186">
        <v>41.292999999999999</v>
      </c>
      <c r="Y96" s="186" cm="1">
        <f t="array" aca="1" ref="Y96" ca="1">ROUND(IF($Q96="Y",VLOOKUP($P96, INDIRECT($Q$2),Y$6,0)*INDIRECT($P$1),VLOOKUP($P96, INDIRECT($Q$2),Y$6,0)),IF($E96="E",0,3))</f>
        <v>0</v>
      </c>
      <c r="Z96" s="186" cm="1">
        <f t="array" aca="1" ref="Z96" ca="1">ROUND(IF($Q96="Y",VLOOKUP($P96, INDIRECT($Q$2),Z$6,0)*INDIRECT($P$1),VLOOKUP($P96, INDIRECT($Q$2),Z$6,0)),IF($E96="E",0,3))</f>
        <v>0</v>
      </c>
      <c r="AA96" s="186"/>
      <c r="AB96" s="282" t="str">
        <f t="shared" si="101"/>
        <v>05411C</v>
      </c>
      <c r="AC96" s="130" t="str">
        <f t="shared" si="104"/>
        <v>HRIS Specialist I</v>
      </c>
      <c r="AD96" s="284" t="str">
        <f t="shared" si="105"/>
        <v>108</v>
      </c>
      <c r="AE96" s="282">
        <f t="shared" ca="1" si="91"/>
        <v>35.692999999999998</v>
      </c>
      <c r="AF96" s="282">
        <f t="shared" ca="1" si="92"/>
        <v>37.572000000000003</v>
      </c>
      <c r="AG96" s="282">
        <f t="shared" ca="1" si="93"/>
        <v>38.624000000000002</v>
      </c>
      <c r="AH96" s="282">
        <f t="shared" ca="1" si="94"/>
        <v>39.704999999999998</v>
      </c>
      <c r="AI96" s="282">
        <f t="shared" si="95"/>
        <v>41.292999999999999</v>
      </c>
      <c r="AJ96" s="282" t="str">
        <f t="shared" ca="1" si="98"/>
        <v/>
      </c>
      <c r="AK96" s="282" t="str">
        <f t="shared" ca="1" si="99"/>
        <v/>
      </c>
    </row>
    <row r="97" spans="1:38" x14ac:dyDescent="0.3">
      <c r="A97" s="75" t="s">
        <v>836</v>
      </c>
      <c r="B97" s="75">
        <v>8</v>
      </c>
      <c r="C97" s="70" t="s">
        <v>837</v>
      </c>
      <c r="D97" s="75">
        <v>385</v>
      </c>
      <c r="E97" s="75" t="s">
        <v>21</v>
      </c>
      <c r="F97" s="73" t="s">
        <v>825</v>
      </c>
      <c r="G97" s="74">
        <f t="shared" ca="1" si="86"/>
        <v>44.332999999999998</v>
      </c>
      <c r="H97" s="74">
        <f t="shared" ca="1" si="87"/>
        <v>45.573999999999998</v>
      </c>
      <c r="I97" s="74">
        <f t="shared" ca="1" si="88"/>
        <v>46.85</v>
      </c>
      <c r="J97" s="74">
        <f t="shared" ca="1" si="89"/>
        <v>48.183999999999997</v>
      </c>
      <c r="K97" s="74">
        <f t="shared" ca="1" si="90"/>
        <v>49.174999999999997</v>
      </c>
      <c r="L97" s="74">
        <f t="shared" ca="1" si="96"/>
        <v>0</v>
      </c>
      <c r="M97" s="74">
        <f t="shared" ca="1" si="97"/>
        <v>0</v>
      </c>
      <c r="N97" s="72"/>
      <c r="P97" s="187" t="str">
        <f t="shared" si="100"/>
        <v>59417C</v>
      </c>
      <c r="Q97" s="191" t="s">
        <v>600</v>
      </c>
      <c r="R97" s="188" t="str">
        <f t="shared" si="103"/>
        <v>HRIS Specialist II</v>
      </c>
      <c r="S97" s="189" t="str">
        <f t="shared" si="102"/>
        <v>113</v>
      </c>
      <c r="T97" s="186" cm="1">
        <f t="array" aca="1" ref="T97" ca="1">ROUND(IF($Q97="Y",VLOOKUP($P97, INDIRECT($Q$2),T$6,0)*INDIRECT($P$1),VLOOKUP($P97, INDIRECT($Q$2),T$6,0)),IF($E97="E",0,3))</f>
        <v>44.332999999999998</v>
      </c>
      <c r="U97" s="186" cm="1">
        <f t="array" aca="1" ref="U97" ca="1">ROUND(IF($Q97="Y",VLOOKUP($P97, INDIRECT($Q$2),U$6,0)*INDIRECT($P$1),VLOOKUP($P97, INDIRECT($Q$2),U$6,0)),IF($E97="E",0,3))</f>
        <v>45.573999999999998</v>
      </c>
      <c r="V97" s="186" cm="1">
        <f t="array" aca="1" ref="V97" ca="1">ROUND(IF($Q97="Y",VLOOKUP($P97, INDIRECT($Q$2),V$6,0)*INDIRECT($P$1),VLOOKUP($P97, INDIRECT($Q$2),V$6,0)),IF($E97="E",0,3))</f>
        <v>46.85</v>
      </c>
      <c r="W97" s="186" cm="1">
        <f t="array" aca="1" ref="W97" ca="1">ROUND(IF($Q97="Y",VLOOKUP($P97, INDIRECT($Q$2),W$6,0)*INDIRECT($P$1),VLOOKUP($P97, INDIRECT($Q$2),W$6,0)),IF($E97="E",0,3))</f>
        <v>48.183999999999997</v>
      </c>
      <c r="X97" s="186" cm="1">
        <f t="array" aca="1" ref="X97" ca="1">ROUND(IF($Q97="Y",VLOOKUP($P97, INDIRECT($Q$2),X$6,0)*INDIRECT($P$1),VLOOKUP($P97, INDIRECT($Q$2),X$6,0)),IF($E97="E",0,3))</f>
        <v>49.174999999999997</v>
      </c>
      <c r="Y97" s="186" cm="1">
        <f t="array" aca="1" ref="Y97" ca="1">ROUND(IF($Q97="Y",VLOOKUP($P97, INDIRECT($Q$2),Y$6,0)*INDIRECT($P$1),VLOOKUP($P97, INDIRECT($Q$2),Y$6,0)),IF($E97="E",0,3))</f>
        <v>0</v>
      </c>
      <c r="Z97" s="186" cm="1">
        <f t="array" aca="1" ref="Z97" ca="1">ROUND(IF($Q97="Y",VLOOKUP($P97, INDIRECT($Q$2),Z$6,0)*INDIRECT($P$1),VLOOKUP($P97, INDIRECT($Q$2),Z$6,0)),IF($E97="E",0,3))</f>
        <v>0</v>
      </c>
      <c r="AA97" s="186"/>
      <c r="AB97" s="282" t="str">
        <f t="shared" si="101"/>
        <v>59417C</v>
      </c>
      <c r="AC97" s="130" t="str">
        <f t="shared" si="104"/>
        <v>HRIS Specialist II</v>
      </c>
      <c r="AD97" s="284" t="str">
        <f t="shared" si="105"/>
        <v>113</v>
      </c>
      <c r="AE97" s="282">
        <f t="shared" ca="1" si="91"/>
        <v>44.332999999999998</v>
      </c>
      <c r="AF97" s="282">
        <f t="shared" ca="1" si="92"/>
        <v>45.573999999999998</v>
      </c>
      <c r="AG97" s="282">
        <f t="shared" ca="1" si="93"/>
        <v>46.85</v>
      </c>
      <c r="AH97" s="282">
        <f t="shared" ca="1" si="94"/>
        <v>48.183999999999997</v>
      </c>
      <c r="AI97" s="282">
        <f t="shared" ca="1" si="95"/>
        <v>49.174999999999997</v>
      </c>
      <c r="AJ97" s="282" t="str">
        <f t="shared" ca="1" si="98"/>
        <v/>
      </c>
      <c r="AK97" s="282" t="str">
        <f t="shared" ca="1" si="99"/>
        <v/>
      </c>
    </row>
    <row r="98" spans="1:38" x14ac:dyDescent="0.3">
      <c r="A98" s="75" t="s">
        <v>971</v>
      </c>
      <c r="B98" s="75">
        <v>10</v>
      </c>
      <c r="C98" s="70" t="s">
        <v>143</v>
      </c>
      <c r="D98" s="75">
        <v>475</v>
      </c>
      <c r="E98" s="75" t="s">
        <v>17</v>
      </c>
      <c r="F98" s="73" t="s">
        <v>972</v>
      </c>
      <c r="G98" s="74">
        <f t="shared" ca="1" si="86"/>
        <v>94545</v>
      </c>
      <c r="H98" s="74">
        <f t="shared" ca="1" si="87"/>
        <v>97194</v>
      </c>
      <c r="I98" s="74">
        <f t="shared" ca="1" si="88"/>
        <v>99915</v>
      </c>
      <c r="J98" s="74">
        <f t="shared" ca="1" si="89"/>
        <v>102712</v>
      </c>
      <c r="K98" s="74">
        <f t="shared" ca="1" si="90"/>
        <v>105587</v>
      </c>
      <c r="L98" s="74">
        <f t="shared" ca="1" si="96"/>
        <v>108548</v>
      </c>
      <c r="M98" s="74">
        <f t="shared" ca="1" si="97"/>
        <v>111637</v>
      </c>
      <c r="N98" s="72"/>
      <c r="P98" s="187" t="str">
        <f t="shared" si="100"/>
        <v>53051C</v>
      </c>
      <c r="Q98" s="191" t="s">
        <v>600</v>
      </c>
      <c r="R98" s="188" t="str">
        <f t="shared" si="103"/>
        <v>Innovation Program Manager</v>
      </c>
      <c r="S98" s="189" t="str">
        <f t="shared" si="102"/>
        <v>121</v>
      </c>
      <c r="T98" s="186" cm="1">
        <f t="array" aca="1" ref="T98" ca="1">ROUND(IF($Q98="Y",VLOOKUP($P98, INDIRECT($Q$2),T$6,0)*INDIRECT($P$1),VLOOKUP($P98, INDIRECT($Q$2),T$6,0)),IF($E98="E",0,3))</f>
        <v>94545</v>
      </c>
      <c r="U98" s="186" cm="1">
        <f t="array" aca="1" ref="U98" ca="1">ROUND(IF($Q98="Y",VLOOKUP($P98, INDIRECT($Q$2),U$6,0)*INDIRECT($P$1),VLOOKUP($P98, INDIRECT($Q$2),U$6,0)),IF($E98="E",0,3))</f>
        <v>97194</v>
      </c>
      <c r="V98" s="186" cm="1">
        <f t="array" aca="1" ref="V98" ca="1">ROUND(IF($Q98="Y",VLOOKUP($P98, INDIRECT($Q$2),V$6,0)*INDIRECT($P$1),VLOOKUP($P98, INDIRECT($Q$2),V$6,0)),IF($E98="E",0,3))</f>
        <v>99915</v>
      </c>
      <c r="W98" s="186" cm="1">
        <f t="array" aca="1" ref="W98" ca="1">ROUND(IF($Q98="Y",VLOOKUP($P98, INDIRECT($Q$2),W$6,0)*INDIRECT($P$1),VLOOKUP($P98, INDIRECT($Q$2),W$6,0)),IF($E98="E",0,3))</f>
        <v>102712</v>
      </c>
      <c r="X98" s="186" cm="1">
        <f t="array" aca="1" ref="X98" ca="1">ROUND(IF($Q98="Y",VLOOKUP($P98, INDIRECT($Q$2),X$6,0)*INDIRECT($P$1),VLOOKUP($P98, INDIRECT($Q$2),X$6,0)),IF($E98="E",0,3))</f>
        <v>105587</v>
      </c>
      <c r="Y98" s="186" cm="1">
        <f t="array" aca="1" ref="Y98" ca="1">ROUND(IF($Q98="Y",VLOOKUP($P98, INDIRECT($Q$2),Y$6,0)*INDIRECT($P$1),VLOOKUP($P98, INDIRECT($Q$2),Y$6,0)),IF($E98="E",0,3))</f>
        <v>108548</v>
      </c>
      <c r="Z98" s="186" cm="1">
        <f t="array" aca="1" ref="Z98" ca="1">ROUND(IF($Q98="Y",VLOOKUP($P98, INDIRECT($Q$2),Z$6,0)*INDIRECT($P$1),VLOOKUP($P98, INDIRECT($Q$2),Z$6,0)),IF($E98="E",0,3))</f>
        <v>111637</v>
      </c>
      <c r="AA98" s="186"/>
      <c r="AB98" s="282" t="str">
        <f t="shared" si="101"/>
        <v>53051C</v>
      </c>
      <c r="AC98" s="130" t="str">
        <f t="shared" si="104"/>
        <v>Innovation Program Manager</v>
      </c>
      <c r="AD98" s="284" t="str">
        <f t="shared" si="105"/>
        <v>121</v>
      </c>
      <c r="AE98" s="282">
        <f t="shared" ca="1" si="91"/>
        <v>45.454999999999998</v>
      </c>
      <c r="AF98" s="282">
        <f t="shared" ca="1" si="92"/>
        <v>46.727999999999994</v>
      </c>
      <c r="AG98" s="282">
        <f t="shared" ca="1" si="93"/>
        <v>48.036999999999999</v>
      </c>
      <c r="AH98" s="282">
        <f t="shared" ca="1" si="94"/>
        <v>49.381</v>
      </c>
      <c r="AI98" s="282">
        <f t="shared" ca="1" si="95"/>
        <v>50.762999999999998</v>
      </c>
      <c r="AJ98" s="282">
        <f t="shared" ca="1" si="98"/>
        <v>52.186999999999998</v>
      </c>
      <c r="AK98" s="282">
        <f t="shared" ca="1" si="99"/>
        <v>53.671999999999997</v>
      </c>
    </row>
    <row r="99" spans="1:38" x14ac:dyDescent="0.3">
      <c r="A99" s="75" t="s">
        <v>847</v>
      </c>
      <c r="B99" s="75">
        <v>10</v>
      </c>
      <c r="C99" s="70" t="s">
        <v>848</v>
      </c>
      <c r="D99" s="75">
        <v>475</v>
      </c>
      <c r="E99" s="75" t="s">
        <v>17</v>
      </c>
      <c r="F99" s="73" t="s">
        <v>846</v>
      </c>
      <c r="G99" s="74">
        <f t="shared" ca="1" si="86"/>
        <v>95413</v>
      </c>
      <c r="H99" s="74">
        <f t="shared" ca="1" si="87"/>
        <v>99234</v>
      </c>
      <c r="I99" s="74">
        <f t="shared" ca="1" si="88"/>
        <v>103207</v>
      </c>
      <c r="J99" s="74">
        <f t="shared" ca="1" si="89"/>
        <v>107339</v>
      </c>
      <c r="K99" s="74">
        <f t="shared" ca="1" si="90"/>
        <v>111637</v>
      </c>
      <c r="L99" s="74">
        <f t="shared" ca="1" si="96"/>
        <v>0</v>
      </c>
      <c r="M99" s="74">
        <f t="shared" ca="1" si="97"/>
        <v>0</v>
      </c>
      <c r="N99" s="72"/>
      <c r="P99" s="187" t="str">
        <f t="shared" si="100"/>
        <v>53019C</v>
      </c>
      <c r="Q99" s="191" t="s">
        <v>600</v>
      </c>
      <c r="R99" s="188" t="str">
        <f t="shared" si="103"/>
        <v>Intelligence Analyst Supervisor</v>
      </c>
      <c r="S99" s="189" t="str">
        <f t="shared" si="102"/>
        <v>123</v>
      </c>
      <c r="T99" s="186" cm="1">
        <f t="array" aca="1" ref="T99" ca="1">ROUND(IF($Q99="Y",VLOOKUP($P99, INDIRECT($Q$2),T$6,0)*INDIRECT($P$1),VLOOKUP($P99, INDIRECT($Q$2),T$6,0)),IF($E99="E",0,3))</f>
        <v>95413</v>
      </c>
      <c r="U99" s="186" cm="1">
        <f t="array" aca="1" ref="U99" ca="1">ROUND(IF($Q99="Y",VLOOKUP($P99, INDIRECT($Q$2),U$6,0)*INDIRECT($P$1),VLOOKUP($P99, INDIRECT($Q$2),U$6,0)),IF($E99="E",0,3))</f>
        <v>99234</v>
      </c>
      <c r="V99" s="186" cm="1">
        <f t="array" aca="1" ref="V99" ca="1">ROUND(IF($Q99="Y",VLOOKUP($P99, INDIRECT($Q$2),V$6,0)*INDIRECT($P$1),VLOOKUP($P99, INDIRECT($Q$2),V$6,0)),IF($E99="E",0,3))</f>
        <v>103207</v>
      </c>
      <c r="W99" s="186" cm="1">
        <f t="array" aca="1" ref="W99" ca="1">ROUND(IF($Q99="Y",VLOOKUP($P99, INDIRECT($Q$2),W$6,0)*INDIRECT($P$1),VLOOKUP($P99, INDIRECT($Q$2),W$6,0)),IF($E99="E",0,3))</f>
        <v>107339</v>
      </c>
      <c r="X99" s="186" cm="1">
        <f t="array" aca="1" ref="X99" ca="1">ROUND(IF($Q99="Y",VLOOKUP($P99, INDIRECT($Q$2),X$6,0)*INDIRECT($P$1),VLOOKUP($P99, INDIRECT($Q$2),X$6,0)),IF($E99="E",0,3))</f>
        <v>111637</v>
      </c>
      <c r="Y99" s="186" cm="1">
        <f t="array" aca="1" ref="Y99" ca="1">ROUND(IF($Q99="Y",VLOOKUP($P99, INDIRECT($Q$2),Y$6,0)*INDIRECT($P$1),VLOOKUP($P99, INDIRECT($Q$2),Y$6,0)),IF($E99="E",0,3))</f>
        <v>0</v>
      </c>
      <c r="Z99" s="186" cm="1">
        <f t="array" aca="1" ref="Z99" ca="1">ROUND(IF($Q99="Y",VLOOKUP($P99, INDIRECT($Q$2),Z$6,0)*INDIRECT($P$1),VLOOKUP($P99, INDIRECT($Q$2),Z$6,0)),IF($E99="E",0,3))</f>
        <v>0</v>
      </c>
      <c r="AA99" s="186"/>
      <c r="AB99" s="282" t="str">
        <f t="shared" si="101"/>
        <v>53019C</v>
      </c>
      <c r="AC99" s="130" t="str">
        <f t="shared" si="104"/>
        <v>Intelligence Analyst Supervisor</v>
      </c>
      <c r="AD99" s="284" t="str">
        <f t="shared" si="105"/>
        <v>123</v>
      </c>
      <c r="AE99" s="282">
        <f t="shared" ca="1" si="91"/>
        <v>45.872</v>
      </c>
      <c r="AF99" s="282">
        <f t="shared" ca="1" si="92"/>
        <v>47.708999999999996</v>
      </c>
      <c r="AG99" s="282">
        <f t="shared" ca="1" si="93"/>
        <v>49.619</v>
      </c>
      <c r="AH99" s="282">
        <f t="shared" ca="1" si="94"/>
        <v>51.605999999999995</v>
      </c>
      <c r="AI99" s="282">
        <f t="shared" ca="1" si="95"/>
        <v>53.671999999999997</v>
      </c>
      <c r="AJ99" s="282" t="str">
        <f t="shared" ca="1" si="98"/>
        <v/>
      </c>
      <c r="AK99" s="282" t="str">
        <f t="shared" ca="1" si="99"/>
        <v/>
      </c>
    </row>
    <row r="100" spans="1:38" x14ac:dyDescent="0.3">
      <c r="A100" s="75" t="s">
        <v>39</v>
      </c>
      <c r="B100" s="75">
        <v>10</v>
      </c>
      <c r="C100" s="70" t="s">
        <v>571</v>
      </c>
      <c r="D100" s="75">
        <v>458</v>
      </c>
      <c r="E100" s="75" t="s">
        <v>17</v>
      </c>
      <c r="F100" s="73" t="s">
        <v>641</v>
      </c>
      <c r="G100" s="74">
        <f t="shared" ca="1" si="86"/>
        <v>92836</v>
      </c>
      <c r="H100" s="74">
        <f t="shared" ca="1" si="87"/>
        <v>96554</v>
      </c>
      <c r="I100" s="74">
        <f t="shared" ca="1" si="88"/>
        <v>100421</v>
      </c>
      <c r="J100" s="74">
        <f t="shared" ca="1" si="89"/>
        <v>104439</v>
      </c>
      <c r="K100" s="74">
        <f t="shared" ca="1" si="90"/>
        <v>108623</v>
      </c>
      <c r="L100" s="74">
        <f t="shared" ca="1" si="96"/>
        <v>0</v>
      </c>
      <c r="M100" s="74">
        <f t="shared" ca="1" si="97"/>
        <v>0</v>
      </c>
      <c r="N100" s="72"/>
      <c r="P100" s="187" t="str">
        <f t="shared" si="100"/>
        <v>01334C</v>
      </c>
      <c r="Q100" s="186" t="s">
        <v>600</v>
      </c>
      <c r="R100" s="188" t="str">
        <f t="shared" si="103"/>
        <v>IT Interagency Coordinator</v>
      </c>
      <c r="S100" s="189" t="str">
        <f t="shared" si="102"/>
        <v>065</v>
      </c>
      <c r="T100" s="186" cm="1">
        <f t="array" aca="1" ref="T100" ca="1">ROUND(IF($Q100="Y",VLOOKUP($P100, INDIRECT($Q$2),T$6,0)*INDIRECT($P$1),VLOOKUP($P100, INDIRECT($Q$2),T$6,0)),IF($E100="E",0,3))</f>
        <v>92836</v>
      </c>
      <c r="U100" s="186" cm="1">
        <f t="array" aca="1" ref="U100" ca="1">ROUND(IF($Q100="Y",VLOOKUP($P100, INDIRECT($Q$2),U$6,0)*INDIRECT($P$1),VLOOKUP($P100, INDIRECT($Q$2),U$6,0)),IF($E100="E",0,3))</f>
        <v>96554</v>
      </c>
      <c r="V100" s="186" cm="1">
        <f t="array" aca="1" ref="V100" ca="1">ROUND(IF($Q100="Y",VLOOKUP($P100, INDIRECT($Q$2),V$6,0)*INDIRECT($P$1),VLOOKUP($P100, INDIRECT($Q$2),V$6,0)),IF($E100="E",0,3))</f>
        <v>100421</v>
      </c>
      <c r="W100" s="186" cm="1">
        <f t="array" aca="1" ref="W100" ca="1">ROUND(IF($Q100="Y",VLOOKUP($P100, INDIRECT($Q$2),W$6,0)*INDIRECT($P$1),VLOOKUP($P100, INDIRECT($Q$2),W$6,0)),IF($E100="E",0,3))</f>
        <v>104439</v>
      </c>
      <c r="X100" s="186" cm="1">
        <f t="array" aca="1" ref="X100" ca="1">ROUND(IF($Q100="Y",VLOOKUP($P100, INDIRECT($Q$2),X$6,0)*INDIRECT($P$1),VLOOKUP($P100, INDIRECT($Q$2),X$6,0)),IF($E100="E",0,3))</f>
        <v>108623</v>
      </c>
      <c r="Y100" s="186" cm="1">
        <f t="array" aca="1" ref="Y100" ca="1">ROUND(IF($Q100="Y",VLOOKUP($P100, INDIRECT($Q$2),Y$6,0)*INDIRECT($P$1),VLOOKUP($P100, INDIRECT($Q$2),Y$6,0)),IF($E100="E",0,3))</f>
        <v>0</v>
      </c>
      <c r="Z100" s="186" cm="1">
        <f t="array" aca="1" ref="Z100" ca="1">ROUND(IF($Q100="Y",VLOOKUP($P100, INDIRECT($Q$2),Z$6,0)*INDIRECT($P$1),VLOOKUP($P100, INDIRECT($Q$2),Z$6,0)),IF($E100="E",0,3))</f>
        <v>0</v>
      </c>
      <c r="AA100" s="186"/>
      <c r="AB100" s="282" t="str">
        <f t="shared" si="101"/>
        <v>01334C</v>
      </c>
      <c r="AC100" s="130" t="str">
        <f t="shared" si="104"/>
        <v>IT Interagency Coordinator</v>
      </c>
      <c r="AD100" s="284" t="str">
        <f t="shared" si="105"/>
        <v>065</v>
      </c>
      <c r="AE100" s="282">
        <f t="shared" ca="1" si="91"/>
        <v>44.632999999999996</v>
      </c>
      <c r="AF100" s="282">
        <f t="shared" ca="1" si="92"/>
        <v>46.420999999999999</v>
      </c>
      <c r="AG100" s="282">
        <f t="shared" ca="1" si="93"/>
        <v>48.28</v>
      </c>
      <c r="AH100" s="282">
        <f t="shared" ca="1" si="94"/>
        <v>50.211999999999996</v>
      </c>
      <c r="AI100" s="282">
        <f t="shared" ca="1" si="95"/>
        <v>52.222999999999999</v>
      </c>
      <c r="AJ100" s="282" t="str">
        <f t="shared" ca="1" si="98"/>
        <v/>
      </c>
      <c r="AK100" s="282" t="str">
        <f t="shared" ca="1" si="99"/>
        <v/>
      </c>
    </row>
    <row r="101" spans="1:38" x14ac:dyDescent="0.3">
      <c r="A101" s="75" t="s">
        <v>113</v>
      </c>
      <c r="B101" s="75">
        <v>12</v>
      </c>
      <c r="C101" s="70" t="s">
        <v>112</v>
      </c>
      <c r="D101" s="75">
        <v>560</v>
      </c>
      <c r="E101" s="75" t="s">
        <v>17</v>
      </c>
      <c r="F101" s="73" t="s">
        <v>647</v>
      </c>
      <c r="G101" s="74">
        <f t="shared" ca="1" si="86"/>
        <v>116410</v>
      </c>
      <c r="H101" s="74">
        <f t="shared" ca="1" si="87"/>
        <v>122574</v>
      </c>
      <c r="I101" s="74">
        <f t="shared" ca="1" si="88"/>
        <v>130854</v>
      </c>
      <c r="J101" s="74">
        <f t="shared" ca="1" si="89"/>
        <v>134514</v>
      </c>
      <c r="K101" s="74">
        <f t="shared" ca="1" si="90"/>
        <v>138285</v>
      </c>
      <c r="L101" s="74">
        <f t="shared" ca="1" si="96"/>
        <v>142226</v>
      </c>
      <c r="M101" s="74">
        <f t="shared" ca="1" si="97"/>
        <v>0</v>
      </c>
      <c r="N101" s="72"/>
      <c r="P101" s="187" t="str">
        <f t="shared" si="100"/>
        <v>06785C</v>
      </c>
      <c r="Q101" s="191" t="s">
        <v>600</v>
      </c>
      <c r="R101" s="188" t="str">
        <f t="shared" si="103"/>
        <v>IT Manager</v>
      </c>
      <c r="S101" s="189" t="str">
        <f t="shared" si="102"/>
        <v>53A</v>
      </c>
      <c r="T101" s="186" cm="1">
        <f t="array" aca="1" ref="T101" ca="1">ROUND(IF($Q101="Y",VLOOKUP($P101, INDIRECT($Q$2),T$6,0)*INDIRECT($P$1),VLOOKUP($P101, INDIRECT($Q$2),T$6,0)),IF($E101="E",0,3))</f>
        <v>116410</v>
      </c>
      <c r="U101" s="186" cm="1">
        <f t="array" aca="1" ref="U101" ca="1">ROUND(IF($Q101="Y",VLOOKUP($P101, INDIRECT($Q$2),U$6,0)*INDIRECT($P$1),VLOOKUP($P101, INDIRECT($Q$2),U$6,0)),IF($E101="E",0,3))</f>
        <v>122574</v>
      </c>
      <c r="V101" s="186" cm="1">
        <f t="array" aca="1" ref="V101" ca="1">ROUND(IF($Q101="Y",VLOOKUP($P101, INDIRECT($Q$2),V$6,0)*INDIRECT($P$1),VLOOKUP($P101, INDIRECT($Q$2),V$6,0)),IF($E101="E",0,3))</f>
        <v>130854</v>
      </c>
      <c r="W101" s="186" cm="1">
        <f t="array" aca="1" ref="W101" ca="1">ROUND(IF($Q101="Y",VLOOKUP($P101, INDIRECT($Q$2),W$6,0)*INDIRECT($P$1),VLOOKUP($P101, INDIRECT($Q$2),W$6,0)),IF($E101="E",0,3))</f>
        <v>134514</v>
      </c>
      <c r="X101" s="186" cm="1">
        <f t="array" aca="1" ref="X101" ca="1">ROUND(IF($Q101="Y",VLOOKUP($P101, INDIRECT($Q$2),X$6,0)*INDIRECT($P$1),VLOOKUP($P101, INDIRECT($Q$2),X$6,0)),IF($E101="E",0,3))</f>
        <v>138285</v>
      </c>
      <c r="Y101" s="186" cm="1">
        <f t="array" aca="1" ref="Y101" ca="1">ROUND(IF($Q101="Y",VLOOKUP($P101, INDIRECT($Q$2),Y$6,0)*INDIRECT($P$1),VLOOKUP($P101, INDIRECT($Q$2),Y$6,0)),IF($E101="E",0,3))</f>
        <v>142226</v>
      </c>
      <c r="Z101" s="186" cm="1">
        <f t="array" aca="1" ref="Z101" ca="1">ROUND(IF($Q101="Y",VLOOKUP($P101, INDIRECT($Q$2),Z$6,0)*INDIRECT($P$1),VLOOKUP($P101, INDIRECT($Q$2),Z$6,0)),IF($E101="E",0,3))</f>
        <v>0</v>
      </c>
      <c r="AA101" s="186"/>
      <c r="AB101" s="282" t="str">
        <f t="shared" si="101"/>
        <v>06785C</v>
      </c>
      <c r="AC101" s="130" t="str">
        <f t="shared" si="104"/>
        <v>IT Manager</v>
      </c>
      <c r="AD101" s="284" t="str">
        <f t="shared" si="105"/>
        <v>53A</v>
      </c>
      <c r="AE101" s="282">
        <f t="shared" ca="1" si="91"/>
        <v>55.966999999999999</v>
      </c>
      <c r="AF101" s="282">
        <f t="shared" ca="1" si="92"/>
        <v>58.93</v>
      </c>
      <c r="AG101" s="282">
        <f t="shared" ca="1" si="93"/>
        <v>62.910999999999994</v>
      </c>
      <c r="AH101" s="282">
        <f t="shared" ca="1" si="94"/>
        <v>64.671000000000006</v>
      </c>
      <c r="AI101" s="282">
        <f t="shared" ca="1" si="95"/>
        <v>66.484000000000009</v>
      </c>
      <c r="AJ101" s="282">
        <f t="shared" ca="1" si="98"/>
        <v>68.378</v>
      </c>
      <c r="AK101" s="282" t="str">
        <f t="shared" ca="1" si="99"/>
        <v/>
      </c>
    </row>
    <row r="102" spans="1:38" x14ac:dyDescent="0.3">
      <c r="A102" s="75" t="s">
        <v>881</v>
      </c>
      <c r="B102" s="75">
        <v>13</v>
      </c>
      <c r="C102" s="70" t="s">
        <v>882</v>
      </c>
      <c r="D102" s="75">
        <v>595</v>
      </c>
      <c r="E102" s="75" t="s">
        <v>17</v>
      </c>
      <c r="F102" s="73" t="s">
        <v>880</v>
      </c>
      <c r="G102" s="74">
        <f t="shared" ca="1" si="86"/>
        <v>123685</v>
      </c>
      <c r="H102" s="74">
        <f t="shared" ca="1" si="87"/>
        <v>130235</v>
      </c>
      <c r="I102" s="74">
        <f t="shared" ca="1" si="88"/>
        <v>139031</v>
      </c>
      <c r="J102" s="74">
        <f t="shared" ca="1" si="89"/>
        <v>142923</v>
      </c>
      <c r="K102" s="74">
        <f t="shared" ca="1" si="90"/>
        <v>146927</v>
      </c>
      <c r="L102" s="74">
        <f t="shared" ca="1" si="96"/>
        <v>151114</v>
      </c>
      <c r="M102" s="74">
        <f t="shared" ca="1" si="97"/>
        <v>0</v>
      </c>
      <c r="N102" s="72"/>
      <c r="P102" s="187" t="str">
        <f t="shared" si="100"/>
        <v>59435C</v>
      </c>
      <c r="Q102" s="191" t="s">
        <v>600</v>
      </c>
      <c r="R102" s="188" t="str">
        <f t="shared" si="103"/>
        <v>IT Project Management Office Manager</v>
      </c>
      <c r="S102" s="189" t="str">
        <f t="shared" si="102"/>
        <v>115</v>
      </c>
      <c r="T102" s="186" cm="1">
        <f t="array" aca="1" ref="T102" ca="1">ROUND(IF($Q102="Y",VLOOKUP($P102, INDIRECT($Q$2),T$6,0)*INDIRECT($P$1),VLOOKUP($P102, INDIRECT($Q$2),T$6,0)),IF($E102="E",0,3))</f>
        <v>123685</v>
      </c>
      <c r="U102" s="186" cm="1">
        <f t="array" aca="1" ref="U102" ca="1">ROUND(IF($Q102="Y",VLOOKUP($P102, INDIRECT($Q$2),U$6,0)*INDIRECT($P$1),VLOOKUP($P102, INDIRECT($Q$2),U$6,0)),IF($E102="E",0,3))</f>
        <v>130235</v>
      </c>
      <c r="V102" s="186" cm="1">
        <f t="array" aca="1" ref="V102" ca="1">ROUND(IF($Q102="Y",VLOOKUP($P102, INDIRECT($Q$2),V$6,0)*INDIRECT($P$1),VLOOKUP($P102, INDIRECT($Q$2),V$6,0)),IF($E102="E",0,3))</f>
        <v>139031</v>
      </c>
      <c r="W102" s="186" cm="1">
        <f t="array" aca="1" ref="W102" ca="1">ROUND(IF($Q102="Y",VLOOKUP($P102, INDIRECT($Q$2),W$6,0)*INDIRECT($P$1),VLOOKUP($P102, INDIRECT($Q$2),W$6,0)),IF($E102="E",0,3))</f>
        <v>142923</v>
      </c>
      <c r="X102" s="186" cm="1">
        <f t="array" aca="1" ref="X102" ca="1">ROUND(IF($Q102="Y",VLOOKUP($P102, INDIRECT($Q$2),X$6,0)*INDIRECT($P$1),VLOOKUP($P102, INDIRECT($Q$2),X$6,0)),IF($E102="E",0,3))</f>
        <v>146927</v>
      </c>
      <c r="Y102" s="186" cm="1">
        <f t="array" aca="1" ref="Y102" ca="1">ROUND(IF($Q102="Y",VLOOKUP($P102, INDIRECT($Q$2),Y$6,0)*INDIRECT($P$1),VLOOKUP($P102, INDIRECT($Q$2),Y$6,0)),IF($E102="E",0,3))</f>
        <v>151114</v>
      </c>
      <c r="Z102" s="186" cm="1">
        <f t="array" aca="1" ref="Z102" ca="1">ROUND(IF($Q102="Y",VLOOKUP($P102, INDIRECT($Q$2),Z$6,0)*INDIRECT($P$1),VLOOKUP($P102, INDIRECT($Q$2),Z$6,0)),IF($E102="E",0,3))</f>
        <v>0</v>
      </c>
      <c r="AA102" s="186"/>
      <c r="AB102" s="282" t="str">
        <f t="shared" si="101"/>
        <v>59435C</v>
      </c>
      <c r="AC102" s="130" t="str">
        <f t="shared" si="104"/>
        <v>IT Project Management Office Manager</v>
      </c>
      <c r="AD102" s="284" t="str">
        <f t="shared" si="105"/>
        <v>115</v>
      </c>
      <c r="AE102" s="282">
        <f t="shared" ca="1" si="91"/>
        <v>59.463999999999999</v>
      </c>
      <c r="AF102" s="282">
        <f t="shared" ca="1" si="92"/>
        <v>62.613</v>
      </c>
      <c r="AG102" s="282">
        <f t="shared" ca="1" si="93"/>
        <v>66.841999999999999</v>
      </c>
      <c r="AH102" s="282">
        <f t="shared" ca="1" si="94"/>
        <v>68.713000000000008</v>
      </c>
      <c r="AI102" s="282">
        <f t="shared" ca="1" si="95"/>
        <v>70.638000000000005</v>
      </c>
      <c r="AJ102" s="282">
        <f t="shared" ca="1" si="98"/>
        <v>72.65100000000001</v>
      </c>
      <c r="AK102" s="282" t="str">
        <f t="shared" ca="1" si="99"/>
        <v/>
      </c>
    </row>
    <row r="103" spans="1:38" x14ac:dyDescent="0.3">
      <c r="A103" s="75" t="s">
        <v>565</v>
      </c>
      <c r="B103" s="75">
        <v>12</v>
      </c>
      <c r="C103" s="70" t="s">
        <v>898</v>
      </c>
      <c r="D103" s="75">
        <v>550</v>
      </c>
      <c r="E103" s="75" t="s">
        <v>17</v>
      </c>
      <c r="F103" s="73" t="s">
        <v>557</v>
      </c>
      <c r="G103" s="74">
        <f t="shared" ref="G103:G135" ca="1" si="106">IF(E103="E",ROUND(T103,0),ROUND(T103,3))</f>
        <v>105203</v>
      </c>
      <c r="H103" s="74">
        <f t="shared" ref="H103:H135" ca="1" si="107">IF(F103="E",ROUND(U103,0),ROUND(U103,3))</f>
        <v>111070</v>
      </c>
      <c r="I103" s="74">
        <f t="shared" ref="I103:I135" ca="1" si="108">IF(G103="E",ROUND(V103,0),ROUND(V103,3))</f>
        <v>118685</v>
      </c>
      <c r="J103" s="74">
        <f t="shared" ref="J103:J135" ca="1" si="109">IF(H103="E",ROUND(W103,0),ROUND(W103,3))</f>
        <v>122009</v>
      </c>
      <c r="K103" s="74">
        <f t="shared" ref="K103:K135" ca="1" si="110">IF(I103="E",ROUND(X103,0),ROUND(X103,3))</f>
        <v>125424</v>
      </c>
      <c r="L103" s="74">
        <f t="shared" ca="1" si="96"/>
        <v>129001</v>
      </c>
      <c r="M103" s="74">
        <f t="shared" ca="1" si="97"/>
        <v>0</v>
      </c>
      <c r="N103" s="72"/>
      <c r="P103" s="187" t="str">
        <f t="shared" si="100"/>
        <v>52982C</v>
      </c>
      <c r="Q103" s="191" t="s">
        <v>600</v>
      </c>
      <c r="R103" s="188" t="str">
        <f t="shared" si="103"/>
        <v>IT Project Manager Supervisor</v>
      </c>
      <c r="S103" s="189" t="str">
        <f t="shared" si="102"/>
        <v>122</v>
      </c>
      <c r="T103" s="186" cm="1">
        <f t="array" aca="1" ref="T103" ca="1">ROUND(IF($Q103="Y",VLOOKUP($P103, INDIRECT($Q$2),T$6,0)*INDIRECT($P$1),VLOOKUP($P103, INDIRECT($Q$2),T$6,0)),IF($E103="E",0,3))</f>
        <v>105203</v>
      </c>
      <c r="U103" s="186" cm="1">
        <f t="array" aca="1" ref="U103" ca="1">ROUND(IF($Q103="Y",VLOOKUP($P103, INDIRECT($Q$2),U$6,0)*INDIRECT($P$1),VLOOKUP($P103, INDIRECT($Q$2),U$6,0)),IF($E103="E",0,3))</f>
        <v>111070</v>
      </c>
      <c r="V103" s="186" cm="1">
        <f t="array" aca="1" ref="V103" ca="1">ROUND(IF($Q103="Y",VLOOKUP($P103, INDIRECT($Q$2),V$6,0)*INDIRECT($P$1),VLOOKUP($P103, INDIRECT($Q$2),V$6,0)),IF($E103="E",0,3))</f>
        <v>118685</v>
      </c>
      <c r="W103" s="186" cm="1">
        <f t="array" aca="1" ref="W103" ca="1">ROUND(IF($Q103="Y",VLOOKUP($P103, INDIRECT($Q$2),W$6,0)*INDIRECT($P$1),VLOOKUP($P103, INDIRECT($Q$2),W$6,0)),IF($E103="E",0,3))</f>
        <v>122009</v>
      </c>
      <c r="X103" s="186" cm="1">
        <f t="array" aca="1" ref="X103" ca="1">ROUND(IF($Q103="Y",VLOOKUP($P103, INDIRECT($Q$2),X$6,0)*INDIRECT($P$1),VLOOKUP($P103, INDIRECT($Q$2),X$6,0)),IF($E103="E",0,3))</f>
        <v>125424</v>
      </c>
      <c r="Y103" s="186" cm="1">
        <f t="array" aca="1" ref="Y103" ca="1">ROUND(IF($Q103="Y",VLOOKUP($P103, INDIRECT($Q$2),Y$6,0)*INDIRECT($P$1),VLOOKUP($P103, INDIRECT($Q$2),Y$6,0)),IF($E103="E",0,3))</f>
        <v>129001</v>
      </c>
      <c r="Z103" s="186" cm="1">
        <f t="array" aca="1" ref="Z103" ca="1">ROUND(IF($Q103="Y",VLOOKUP($P103, INDIRECT($Q$2),Z$6,0)*INDIRECT($P$1),VLOOKUP($P103, INDIRECT($Q$2),Z$6,0)),IF($E103="E",0,3))</f>
        <v>0</v>
      </c>
      <c r="AA103" s="186"/>
      <c r="AB103" s="282" t="str">
        <f t="shared" si="101"/>
        <v>52982C</v>
      </c>
      <c r="AC103" s="130" t="str">
        <f t="shared" si="104"/>
        <v>IT Project Manager Supervisor</v>
      </c>
      <c r="AD103" s="284" t="str">
        <f t="shared" si="105"/>
        <v>122</v>
      </c>
      <c r="AE103" s="282">
        <f t="shared" ref="AE103:AE135" ca="1" si="111">IF(T103=0,"",IF($E103="E",ROUNDUP(T103/2080,3),T103))</f>
        <v>50.579000000000001</v>
      </c>
      <c r="AF103" s="282">
        <f t="shared" ref="AF103:AF135" ca="1" si="112">IF(U103=0,"",IF($E103="E",ROUNDUP(U103/2080,3),U103))</f>
        <v>53.4</v>
      </c>
      <c r="AG103" s="282">
        <f t="shared" ref="AG103:AG135" ca="1" si="113">IF(V103=0,"",IF($E103="E",ROUNDUP(V103/2080,3),V103))</f>
        <v>57.061</v>
      </c>
      <c r="AH103" s="282">
        <f t="shared" ref="AH103:AH135" ca="1" si="114">IF(W103=0,"",IF($E103="E",ROUNDUP(W103/2080,3),W103))</f>
        <v>58.658999999999999</v>
      </c>
      <c r="AI103" s="282">
        <f t="shared" ref="AI103:AI135" ca="1" si="115">IF(X103=0,"",IF($E103="E",ROUNDUP(X103/2080,3),X103))</f>
        <v>60.3</v>
      </c>
      <c r="AJ103" s="282">
        <f t="shared" ca="1" si="98"/>
        <v>62.019999999999996</v>
      </c>
      <c r="AK103" s="282" t="str">
        <f t="shared" ca="1" si="99"/>
        <v/>
      </c>
      <c r="AL103" s="282" t="str">
        <f>IF(AA103=0,"",IF($E103="E",ROUNDUP(AA103/2080,3),AA103))</f>
        <v/>
      </c>
    </row>
    <row r="104" spans="1:38" x14ac:dyDescent="0.3">
      <c r="A104" s="75" t="s">
        <v>963</v>
      </c>
      <c r="B104" s="75">
        <v>13</v>
      </c>
      <c r="C104" s="70" t="s">
        <v>964</v>
      </c>
      <c r="D104" s="75">
        <v>595</v>
      </c>
      <c r="E104" s="75" t="s">
        <v>17</v>
      </c>
      <c r="F104" s="73" t="s">
        <v>965</v>
      </c>
      <c r="G104" s="74">
        <f t="shared" ca="1" si="106"/>
        <v>121294</v>
      </c>
      <c r="H104" s="74">
        <f t="shared" ca="1" si="107"/>
        <v>127678</v>
      </c>
      <c r="I104" s="74">
        <f t="shared" ca="1" si="108"/>
        <v>134398</v>
      </c>
      <c r="J104" s="74">
        <f t="shared" ca="1" si="109"/>
        <v>141472</v>
      </c>
      <c r="K104" s="74">
        <f t="shared" ca="1" si="110"/>
        <v>148918</v>
      </c>
      <c r="L104" s="74">
        <f t="shared" ref="L104:L136" ca="1" si="116">IF(J104="E",ROUND(Y104,0),ROUND(Y104,3))</f>
        <v>156755</v>
      </c>
      <c r="M104" s="74">
        <f t="shared" ref="M104:M136" ca="1" si="117">IF(K104="E",ROUND(Z104,0),ROUND(Z104,3))</f>
        <v>165006</v>
      </c>
      <c r="N104" s="72"/>
      <c r="P104" s="187" t="str">
        <f t="shared" si="100"/>
        <v>59458C</v>
      </c>
      <c r="Q104" s="191" t="s">
        <v>600</v>
      </c>
      <c r="R104" s="188" t="str">
        <f t="shared" si="103"/>
        <v>IT Technical Manager</v>
      </c>
      <c r="S104" s="189" t="str">
        <f t="shared" si="102"/>
        <v>128</v>
      </c>
      <c r="T104" s="186" cm="1">
        <f t="array" aca="1" ref="T104" ca="1">ROUND(IF($Q104="Y",VLOOKUP($P104, INDIRECT($Q$2),T$6,0)*INDIRECT($P$1),VLOOKUP($P104, INDIRECT($Q$2),T$6,0)),IF($E104="E",0,3))</f>
        <v>121294</v>
      </c>
      <c r="U104" s="186" cm="1">
        <f t="array" aca="1" ref="U104" ca="1">ROUND(IF($Q104="Y",VLOOKUP($P104, INDIRECT($Q$2),U$6,0)*INDIRECT($P$1),VLOOKUP($P104, INDIRECT($Q$2),U$6,0)),IF($E104="E",0,3))</f>
        <v>127678</v>
      </c>
      <c r="V104" s="186" cm="1">
        <f t="array" aca="1" ref="V104" ca="1">ROUND(IF($Q104="Y",VLOOKUP($P104, INDIRECT($Q$2),V$6,0)*INDIRECT($P$1),VLOOKUP($P104, INDIRECT($Q$2),V$6,0)),IF($E104="E",0,3))</f>
        <v>134398</v>
      </c>
      <c r="W104" s="186" cm="1">
        <f t="array" aca="1" ref="W104" ca="1">ROUND(IF($Q104="Y",VLOOKUP($P104, INDIRECT($Q$2),W$6,0)*INDIRECT($P$1),VLOOKUP($P104, INDIRECT($Q$2),W$6,0)),IF($E104="E",0,3))</f>
        <v>141472</v>
      </c>
      <c r="X104" s="186" cm="1">
        <f t="array" aca="1" ref="X104" ca="1">ROUND(IF($Q104="Y",VLOOKUP($P104, INDIRECT($Q$2),X$6,0)*INDIRECT($P$1),VLOOKUP($P104, INDIRECT($Q$2),X$6,0)),IF($E104="E",0,3))</f>
        <v>148918</v>
      </c>
      <c r="Y104" s="186" cm="1">
        <f t="array" aca="1" ref="Y104" ca="1">ROUND(IF($Q104="Y",VLOOKUP($P104, INDIRECT($Q$2),Y$6,0)*INDIRECT($P$1),VLOOKUP($P104, INDIRECT($Q$2),Y$6,0)),IF($E104="E",0,3))</f>
        <v>156755</v>
      </c>
      <c r="Z104" s="186" cm="1">
        <f t="array" aca="1" ref="Z104" ca="1">ROUND(IF($Q104="Y",VLOOKUP($P104, INDIRECT($Q$2),Z$6,0)*INDIRECT($P$1),VLOOKUP($P104, INDIRECT($Q$2),Z$6,0)),IF($E104="E",0,3))</f>
        <v>165006</v>
      </c>
      <c r="AA104" s="186"/>
      <c r="AB104" s="282" t="str">
        <f t="shared" si="101"/>
        <v>59458C</v>
      </c>
      <c r="AC104" s="130" t="str">
        <f t="shared" si="104"/>
        <v>IT Technical Manager</v>
      </c>
      <c r="AD104" s="284" t="str">
        <f t="shared" si="105"/>
        <v>128</v>
      </c>
      <c r="AE104" s="282">
        <f t="shared" ca="1" si="111"/>
        <v>58.314999999999998</v>
      </c>
      <c r="AF104" s="282">
        <f t="shared" ca="1" si="112"/>
        <v>61.384</v>
      </c>
      <c r="AG104" s="282">
        <f t="shared" ca="1" si="113"/>
        <v>64.615000000000009</v>
      </c>
      <c r="AH104" s="282">
        <f t="shared" ca="1" si="114"/>
        <v>68.016000000000005</v>
      </c>
      <c r="AI104" s="282">
        <f t="shared" ca="1" si="115"/>
        <v>71.596000000000004</v>
      </c>
      <c r="AJ104" s="282">
        <f t="shared" ref="AJ104:AJ124" ca="1" si="118">IF(Y104=0,"",IF($E104="E",ROUNDUP(Y104/2080,3),Y104))</f>
        <v>75.363</v>
      </c>
      <c r="AK104" s="282">
        <f t="shared" ref="AK104:AK124" ca="1" si="119">IF(Z104=0,"",IF($E104="E",ROUNDUP(Z104/2080,3),Z104))</f>
        <v>79.33</v>
      </c>
      <c r="AL104" s="282" t="str">
        <f>IF(AA104=0,"",IF($E104="E",ROUNDUP(AA104/2080,3),AA104))</f>
        <v/>
      </c>
    </row>
    <row r="105" spans="1:38" x14ac:dyDescent="0.3">
      <c r="A105" s="75" t="s">
        <v>917</v>
      </c>
      <c r="B105" s="75">
        <v>11</v>
      </c>
      <c r="C105" s="70" t="s">
        <v>888</v>
      </c>
      <c r="D105" s="75">
        <v>528</v>
      </c>
      <c r="E105" s="75" t="s">
        <v>17</v>
      </c>
      <c r="F105" s="73" t="s">
        <v>918</v>
      </c>
      <c r="G105" s="74">
        <f t="shared" ca="1" si="106"/>
        <v>102407</v>
      </c>
      <c r="H105" s="74">
        <f t="shared" ca="1" si="107"/>
        <v>106507</v>
      </c>
      <c r="I105" s="74">
        <f t="shared" ca="1" si="108"/>
        <v>110772</v>
      </c>
      <c r="J105" s="74">
        <f t="shared" ca="1" si="109"/>
        <v>115208</v>
      </c>
      <c r="K105" s="74">
        <f t="shared" ca="1" si="110"/>
        <v>119821</v>
      </c>
      <c r="L105" s="74">
        <f t="shared" ca="1" si="116"/>
        <v>0</v>
      </c>
      <c r="M105" s="74">
        <f t="shared" ca="1" si="117"/>
        <v>0</v>
      </c>
      <c r="N105" s="72"/>
      <c r="P105" s="187" t="str">
        <f t="shared" ref="P105:P137" si="120">A105</f>
        <v>59448C</v>
      </c>
      <c r="Q105" s="191" t="s">
        <v>600</v>
      </c>
      <c r="R105" s="188" t="str">
        <f t="shared" si="103"/>
        <v>LGBTQIA+ Equity Program Manager</v>
      </c>
      <c r="S105" s="189" t="str">
        <f t="shared" si="102"/>
        <v>116</v>
      </c>
      <c r="T105" s="186" cm="1">
        <f t="array" aca="1" ref="T105" ca="1">ROUND(IF($Q105="Y",VLOOKUP($P105, INDIRECT($Q$2),T$6,0)*INDIRECT($P$1),VLOOKUP($P105, INDIRECT($Q$2),T$6,0)),IF($E105="E",0,3))</f>
        <v>102407</v>
      </c>
      <c r="U105" s="186" cm="1">
        <f t="array" aca="1" ref="U105" ca="1">ROUND(IF($Q105="Y",VLOOKUP($P105, INDIRECT($Q$2),U$6,0)*INDIRECT($P$1),VLOOKUP($P105, INDIRECT($Q$2),U$6,0)),IF($E105="E",0,3))</f>
        <v>106507</v>
      </c>
      <c r="V105" s="186" cm="1">
        <f t="array" aca="1" ref="V105" ca="1">ROUND(IF($Q105="Y",VLOOKUP($P105, INDIRECT($Q$2),V$6,0)*INDIRECT($P$1),VLOOKUP($P105, INDIRECT($Q$2),V$6,0)),IF($E105="E",0,3))</f>
        <v>110772</v>
      </c>
      <c r="W105" s="186" cm="1">
        <f t="array" aca="1" ref="W105" ca="1">ROUND(IF($Q105="Y",VLOOKUP($P105, INDIRECT($Q$2),W$6,0)*INDIRECT($P$1),VLOOKUP($P105, INDIRECT($Q$2),W$6,0)),IF($E105="E",0,3))</f>
        <v>115208</v>
      </c>
      <c r="X105" s="186" cm="1">
        <f t="array" aca="1" ref="X105" ca="1">ROUND(IF($Q105="Y",VLOOKUP($P105, INDIRECT($Q$2),X$6,0)*INDIRECT($P$1),VLOOKUP($P105, INDIRECT($Q$2),X$6,0)),IF($E105="E",0,3))</f>
        <v>119821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01"/>
        <v>59448C</v>
      </c>
      <c r="AC105" s="130" t="str">
        <f t="shared" si="104"/>
        <v>LGBTQIA+ Equity Program Manager</v>
      </c>
      <c r="AD105" s="284" t="str">
        <f t="shared" si="105"/>
        <v>116</v>
      </c>
      <c r="AE105" s="282">
        <f t="shared" ca="1" si="111"/>
        <v>49.234999999999999</v>
      </c>
      <c r="AF105" s="282">
        <f t="shared" ca="1" si="112"/>
        <v>51.205999999999996</v>
      </c>
      <c r="AG105" s="282">
        <f t="shared" ca="1" si="113"/>
        <v>53.256</v>
      </c>
      <c r="AH105" s="282">
        <f t="shared" ca="1" si="114"/>
        <v>55.388999999999996</v>
      </c>
      <c r="AI105" s="282">
        <f t="shared" ca="1" si="115"/>
        <v>57.606999999999999</v>
      </c>
      <c r="AJ105" s="282" t="str">
        <f t="shared" ca="1" si="118"/>
        <v/>
      </c>
      <c r="AK105" s="282" t="str">
        <f t="shared" ca="1" si="119"/>
        <v/>
      </c>
    </row>
    <row r="106" spans="1:38" x14ac:dyDescent="0.3">
      <c r="A106" s="75" t="s">
        <v>101</v>
      </c>
      <c r="B106" s="75">
        <v>10</v>
      </c>
      <c r="C106" s="70" t="s">
        <v>70</v>
      </c>
      <c r="D106" s="75">
        <v>478</v>
      </c>
      <c r="E106" s="75" t="s">
        <v>17</v>
      </c>
      <c r="F106" s="73" t="s">
        <v>360</v>
      </c>
      <c r="G106" s="74">
        <f t="shared" ca="1" si="106"/>
        <v>85189</v>
      </c>
      <c r="H106" s="74">
        <f t="shared" ca="1" si="107"/>
        <v>89430</v>
      </c>
      <c r="I106" s="74">
        <f t="shared" ca="1" si="108"/>
        <v>93913</v>
      </c>
      <c r="J106" s="74">
        <f t="shared" ca="1" si="109"/>
        <v>99986</v>
      </c>
      <c r="K106" s="74">
        <f t="shared" ca="1" si="110"/>
        <v>102783</v>
      </c>
      <c r="L106" s="74">
        <f t="shared" ca="1" si="116"/>
        <v>105664</v>
      </c>
      <c r="M106" s="74">
        <f t="shared" ca="1" si="117"/>
        <v>108676</v>
      </c>
      <c r="N106" s="72"/>
      <c r="P106" s="187" t="str">
        <f t="shared" si="120"/>
        <v>06400C</v>
      </c>
      <c r="Q106" s="191" t="s">
        <v>600</v>
      </c>
      <c r="R106" s="188" t="str">
        <f t="shared" si="103"/>
        <v>Loss Control Coordinator</v>
      </c>
      <c r="S106" s="189" t="str">
        <f t="shared" si="102"/>
        <v>34M</v>
      </c>
      <c r="T106" s="186" cm="1">
        <f t="array" aca="1" ref="T106" ca="1">ROUND(IF($Q106="Y",VLOOKUP($P106, INDIRECT($Q$2),T$6,0)*INDIRECT($P$1),VLOOKUP($P106, INDIRECT($Q$2),T$6,0)),IF($E106="E",0,3))</f>
        <v>85189</v>
      </c>
      <c r="U106" s="186" cm="1">
        <f t="array" aca="1" ref="U106" ca="1">ROUND(IF($Q106="Y",VLOOKUP($P106, INDIRECT($Q$2),U$6,0)*INDIRECT($P$1),VLOOKUP($P106, INDIRECT($Q$2),U$6,0)),IF($E106="E",0,3))</f>
        <v>89430</v>
      </c>
      <c r="V106" s="186" cm="1">
        <f t="array" aca="1" ref="V106" ca="1">ROUND(IF($Q106="Y",VLOOKUP($P106, INDIRECT($Q$2),V$6,0)*INDIRECT($P$1),VLOOKUP($P106, INDIRECT($Q$2),V$6,0)),IF($E106="E",0,3))</f>
        <v>93913</v>
      </c>
      <c r="W106" s="186" cm="1">
        <f t="array" aca="1" ref="W106" ca="1">ROUND(IF($Q106="Y",VLOOKUP($P106, INDIRECT($Q$2),W$6,0)*INDIRECT($P$1),VLOOKUP($P106, INDIRECT($Q$2),W$6,0)),IF($E106="E",0,3))</f>
        <v>99986</v>
      </c>
      <c r="X106" s="186" cm="1">
        <f t="array" aca="1" ref="X106" ca="1">ROUND(IF($Q106="Y",VLOOKUP($P106, INDIRECT($Q$2),X$6,0)*INDIRECT($P$1),VLOOKUP($P106, INDIRECT($Q$2),X$6,0)),IF($E106="E",0,3))</f>
        <v>102783</v>
      </c>
      <c r="Y106" s="186" cm="1">
        <f t="array" aca="1" ref="Y106" ca="1">ROUND(IF($Q106="Y",VLOOKUP($P106, INDIRECT($Q$2),Y$6,0)*INDIRECT($P$1),VLOOKUP($P106, INDIRECT($Q$2),Y$6,0)),IF($E106="E",0,3))</f>
        <v>105664</v>
      </c>
      <c r="Z106" s="186" cm="1">
        <f t="array" aca="1" ref="Z106" ca="1">ROUND(IF($Q106="Y",VLOOKUP($P106, INDIRECT($Q$2),Z$6,0)*INDIRECT($P$1),VLOOKUP($P106, INDIRECT($Q$2),Z$6,0)),IF($E106="E",0,3))</f>
        <v>108676</v>
      </c>
      <c r="AA106" s="186"/>
      <c r="AB106" s="282" t="str">
        <f t="shared" si="101"/>
        <v>06400C</v>
      </c>
      <c r="AC106" s="130" t="str">
        <f t="shared" si="104"/>
        <v>Loss Control Coordinator</v>
      </c>
      <c r="AD106" s="284" t="str">
        <f t="shared" si="105"/>
        <v>34M</v>
      </c>
      <c r="AE106" s="282">
        <f t="shared" ca="1" si="111"/>
        <v>40.957000000000001</v>
      </c>
      <c r="AF106" s="282">
        <f t="shared" ca="1" si="112"/>
        <v>42.995999999999995</v>
      </c>
      <c r="AG106" s="282">
        <f t="shared" ca="1" si="113"/>
        <v>45.150999999999996</v>
      </c>
      <c r="AH106" s="282">
        <f t="shared" ca="1" si="114"/>
        <v>48.070999999999998</v>
      </c>
      <c r="AI106" s="282">
        <f t="shared" ca="1" si="115"/>
        <v>49.414999999999999</v>
      </c>
      <c r="AJ106" s="282">
        <f t="shared" ca="1" si="118"/>
        <v>50.8</v>
      </c>
      <c r="AK106" s="282">
        <f t="shared" ca="1" si="119"/>
        <v>52.248999999999995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106"/>
        <v>83605</v>
      </c>
      <c r="H107" s="74">
        <f t="shared" ca="1" si="107"/>
        <v>87922</v>
      </c>
      <c r="I107" s="74">
        <f t="shared" ca="1" si="108"/>
        <v>92403</v>
      </c>
      <c r="J107" s="74">
        <f t="shared" ca="1" si="109"/>
        <v>98658</v>
      </c>
      <c r="K107" s="74">
        <f t="shared" ca="1" si="110"/>
        <v>101421</v>
      </c>
      <c r="L107" s="74">
        <f t="shared" ca="1" si="116"/>
        <v>104261</v>
      </c>
      <c r="M107" s="74">
        <f t="shared" ca="1" si="117"/>
        <v>107235</v>
      </c>
      <c r="N107" s="72"/>
      <c r="P107" s="187" t="str">
        <f t="shared" si="120"/>
        <v>06510C</v>
      </c>
      <c r="Q107" s="191" t="s">
        <v>600</v>
      </c>
      <c r="R107" s="188" t="str">
        <f t="shared" si="103"/>
        <v>Manager Accounting</v>
      </c>
      <c r="S107" s="189" t="str">
        <f t="shared" si="102"/>
        <v>34D</v>
      </c>
      <c r="T107" s="186" cm="1">
        <f t="array" aca="1" ref="T107" ca="1">ROUND(IF($Q107="Y",VLOOKUP($P107, INDIRECT($Q$2),T$6,0)*INDIRECT($P$1),VLOOKUP($P107, INDIRECT($Q$2),T$6,0)),IF($E107="E",0,3))</f>
        <v>83605</v>
      </c>
      <c r="U107" s="186" cm="1">
        <f t="array" aca="1" ref="U107" ca="1">ROUND(IF($Q107="Y",VLOOKUP($P107, INDIRECT($Q$2),U$6,0)*INDIRECT($P$1),VLOOKUP($P107, INDIRECT($Q$2),U$6,0)),IF($E107="E",0,3))</f>
        <v>87922</v>
      </c>
      <c r="V107" s="186" cm="1">
        <f t="array" aca="1" ref="V107" ca="1">ROUND(IF($Q107="Y",VLOOKUP($P107, INDIRECT($Q$2),V$6,0)*INDIRECT($P$1),VLOOKUP($P107, INDIRECT($Q$2),V$6,0)),IF($E107="E",0,3))</f>
        <v>92403</v>
      </c>
      <c r="W107" s="186" cm="1">
        <f t="array" aca="1" ref="W107" ca="1">ROUND(IF($Q107="Y",VLOOKUP($P107, INDIRECT($Q$2),W$6,0)*INDIRECT($P$1),VLOOKUP($P107, INDIRECT($Q$2),W$6,0)),IF($E107="E",0,3))</f>
        <v>98658</v>
      </c>
      <c r="X107" s="186" cm="1">
        <f t="array" aca="1" ref="X107" ca="1">ROUND(IF($Q107="Y",VLOOKUP($P107, INDIRECT($Q$2),X$6,0)*INDIRECT($P$1),VLOOKUP($P107, INDIRECT($Q$2),X$6,0)),IF($E107="E",0,3))</f>
        <v>101421</v>
      </c>
      <c r="Y107" s="186" cm="1">
        <f t="array" aca="1" ref="Y107" ca="1">ROUND(IF($Q107="Y",VLOOKUP($P107, INDIRECT($Q$2),Y$6,0)*INDIRECT($P$1),VLOOKUP($P107, INDIRECT($Q$2),Y$6,0)),IF($E107="E",0,3))</f>
        <v>104261</v>
      </c>
      <c r="Z107" s="186" cm="1">
        <f t="array" aca="1" ref="Z107" ca="1">ROUND(IF($Q107="Y",VLOOKUP($P107, INDIRECT($Q$2),Z$6,0)*INDIRECT($P$1),VLOOKUP($P107, INDIRECT($Q$2),Z$6,0)),IF($E107="E",0,3))</f>
        <v>107235</v>
      </c>
      <c r="AA107" s="186"/>
      <c r="AB107" s="282" t="str">
        <f t="shared" si="101"/>
        <v>06510C</v>
      </c>
      <c r="AC107" s="130" t="str">
        <f t="shared" si="104"/>
        <v>Manager Accounting</v>
      </c>
      <c r="AD107" s="284" t="str">
        <f t="shared" si="105"/>
        <v>34D</v>
      </c>
      <c r="AE107" s="282">
        <f t="shared" ca="1" si="111"/>
        <v>40.195</v>
      </c>
      <c r="AF107" s="282">
        <f t="shared" ca="1" si="112"/>
        <v>42.271000000000001</v>
      </c>
      <c r="AG107" s="282">
        <f t="shared" ca="1" si="113"/>
        <v>44.424999999999997</v>
      </c>
      <c r="AH107" s="282">
        <f t="shared" ca="1" si="114"/>
        <v>47.431999999999995</v>
      </c>
      <c r="AI107" s="282">
        <f t="shared" ca="1" si="115"/>
        <v>48.760999999999996</v>
      </c>
      <c r="AJ107" s="282">
        <f t="shared" ca="1" si="118"/>
        <v>50.125999999999998</v>
      </c>
      <c r="AK107" s="282">
        <f t="shared" ca="1" si="119"/>
        <v>51.555999999999997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106"/>
        <v>83605</v>
      </c>
      <c r="H108" s="74">
        <f t="shared" ca="1" si="107"/>
        <v>87922</v>
      </c>
      <c r="I108" s="74">
        <f t="shared" ca="1" si="108"/>
        <v>92403</v>
      </c>
      <c r="J108" s="74">
        <f t="shared" ca="1" si="109"/>
        <v>98658</v>
      </c>
      <c r="K108" s="74">
        <f t="shared" ca="1" si="110"/>
        <v>101421</v>
      </c>
      <c r="L108" s="74">
        <f t="shared" ca="1" si="116"/>
        <v>104261</v>
      </c>
      <c r="M108" s="74">
        <f t="shared" ca="1" si="117"/>
        <v>107235</v>
      </c>
      <c r="N108" s="72"/>
      <c r="P108" s="187" t="str">
        <f t="shared" si="120"/>
        <v>06514C</v>
      </c>
      <c r="Q108" s="191" t="s">
        <v>600</v>
      </c>
      <c r="R108" s="188" t="str">
        <f t="shared" si="103"/>
        <v xml:space="preserve">Manager Accounts Payable </v>
      </c>
      <c r="S108" s="189" t="str">
        <f t="shared" si="102"/>
        <v>34D</v>
      </c>
      <c r="T108" s="186" cm="1">
        <f t="array" aca="1" ref="T108" ca="1">ROUND(IF($Q108="Y",VLOOKUP($P108, INDIRECT($Q$2),T$6,0)*INDIRECT($P$1),VLOOKUP($P108, INDIRECT($Q$2),T$6,0)),IF($E108="E",0,3))</f>
        <v>83605</v>
      </c>
      <c r="U108" s="186" cm="1">
        <f t="array" aca="1" ref="U108" ca="1">ROUND(IF($Q108="Y",VLOOKUP($P108, INDIRECT($Q$2),U$6,0)*INDIRECT($P$1),VLOOKUP($P108, INDIRECT($Q$2),U$6,0)),IF($E108="E",0,3))</f>
        <v>87922</v>
      </c>
      <c r="V108" s="186" cm="1">
        <f t="array" aca="1" ref="V108" ca="1">ROUND(IF($Q108="Y",VLOOKUP($P108, INDIRECT($Q$2),V$6,0)*INDIRECT($P$1),VLOOKUP($P108, INDIRECT($Q$2),V$6,0)),IF($E108="E",0,3))</f>
        <v>92403</v>
      </c>
      <c r="W108" s="186" cm="1">
        <f t="array" aca="1" ref="W108" ca="1">ROUND(IF($Q108="Y",VLOOKUP($P108, INDIRECT($Q$2),W$6,0)*INDIRECT($P$1),VLOOKUP($P108, INDIRECT($Q$2),W$6,0)),IF($E108="E",0,3))</f>
        <v>98658</v>
      </c>
      <c r="X108" s="186" cm="1">
        <f t="array" aca="1" ref="X108" ca="1">ROUND(IF($Q108="Y",VLOOKUP($P108, INDIRECT($Q$2),X$6,0)*INDIRECT($P$1),VLOOKUP($P108, INDIRECT($Q$2),X$6,0)),IF($E108="E",0,3))</f>
        <v>101421</v>
      </c>
      <c r="Y108" s="186" cm="1">
        <f t="array" aca="1" ref="Y108" ca="1">ROUND(IF($Q108="Y",VLOOKUP($P108, INDIRECT($Q$2),Y$6,0)*INDIRECT($P$1),VLOOKUP($P108, INDIRECT($Q$2),Y$6,0)),IF($E108="E",0,3))</f>
        <v>104261</v>
      </c>
      <c r="Z108" s="186" cm="1">
        <f t="array" aca="1" ref="Z108" ca="1">ROUND(IF($Q108="Y",VLOOKUP($P108, INDIRECT($Q$2),Z$6,0)*INDIRECT($P$1),VLOOKUP($P108, INDIRECT($Q$2),Z$6,0)),IF($E108="E",0,3))</f>
        <v>107235</v>
      </c>
      <c r="AA108" s="186"/>
      <c r="AB108" s="282" t="str">
        <f t="shared" si="101"/>
        <v>06514C</v>
      </c>
      <c r="AC108" s="130" t="str">
        <f t="shared" si="104"/>
        <v xml:space="preserve">Manager Accounts Payable </v>
      </c>
      <c r="AD108" s="284" t="str">
        <f t="shared" si="105"/>
        <v>34D</v>
      </c>
      <c r="AE108" s="282">
        <f t="shared" ca="1" si="111"/>
        <v>40.195</v>
      </c>
      <c r="AF108" s="282">
        <f t="shared" ca="1" si="112"/>
        <v>42.271000000000001</v>
      </c>
      <c r="AG108" s="282">
        <f t="shared" ca="1" si="113"/>
        <v>44.424999999999997</v>
      </c>
      <c r="AH108" s="282">
        <f t="shared" ca="1" si="114"/>
        <v>47.431999999999995</v>
      </c>
      <c r="AI108" s="282">
        <f t="shared" ca="1" si="115"/>
        <v>48.760999999999996</v>
      </c>
      <c r="AJ108" s="282">
        <f t="shared" ca="1" si="118"/>
        <v>50.125999999999998</v>
      </c>
      <c r="AK108" s="282">
        <f t="shared" ca="1" si="119"/>
        <v>51.555999999999997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106"/>
        <v>83605</v>
      </c>
      <c r="H109" s="74">
        <f t="shared" ca="1" si="107"/>
        <v>87922</v>
      </c>
      <c r="I109" s="74">
        <f t="shared" ca="1" si="108"/>
        <v>92403</v>
      </c>
      <c r="J109" s="74">
        <f t="shared" ca="1" si="109"/>
        <v>98658</v>
      </c>
      <c r="K109" s="74">
        <f t="shared" ca="1" si="110"/>
        <v>101421</v>
      </c>
      <c r="L109" s="74">
        <f t="shared" ca="1" si="116"/>
        <v>104261</v>
      </c>
      <c r="M109" s="74">
        <f t="shared" ca="1" si="117"/>
        <v>107235</v>
      </c>
      <c r="N109" s="72"/>
      <c r="P109" s="187" t="str">
        <f t="shared" si="120"/>
        <v>06515C</v>
      </c>
      <c r="Q109" s="191" t="s">
        <v>600</v>
      </c>
      <c r="R109" s="188" t="str">
        <f t="shared" si="103"/>
        <v>Manager Accounts Receivable</v>
      </c>
      <c r="S109" s="189" t="str">
        <f t="shared" ref="S109:S141" si="121">C109</f>
        <v>34D</v>
      </c>
      <c r="T109" s="186" cm="1">
        <f t="array" aca="1" ref="T109" ca="1">ROUND(IF($Q109="Y",VLOOKUP($P109, INDIRECT($Q$2),T$6,0)*INDIRECT($P$1),VLOOKUP($P109, INDIRECT($Q$2),T$6,0)),IF($E109="E",0,3))</f>
        <v>83605</v>
      </c>
      <c r="U109" s="186" cm="1">
        <f t="array" aca="1" ref="U109" ca="1">ROUND(IF($Q109="Y",VLOOKUP($P109, INDIRECT($Q$2),U$6,0)*INDIRECT($P$1),VLOOKUP($P109, INDIRECT($Q$2),U$6,0)),IF($E109="E",0,3))</f>
        <v>87922</v>
      </c>
      <c r="V109" s="186" cm="1">
        <f t="array" aca="1" ref="V109" ca="1">ROUND(IF($Q109="Y",VLOOKUP($P109, INDIRECT($Q$2),V$6,0)*INDIRECT($P$1),VLOOKUP($P109, INDIRECT($Q$2),V$6,0)),IF($E109="E",0,3))</f>
        <v>92403</v>
      </c>
      <c r="W109" s="186" cm="1">
        <f t="array" aca="1" ref="W109" ca="1">ROUND(IF($Q109="Y",VLOOKUP($P109, INDIRECT($Q$2),W$6,0)*INDIRECT($P$1),VLOOKUP($P109, INDIRECT($Q$2),W$6,0)),IF($E109="E",0,3))</f>
        <v>98658</v>
      </c>
      <c r="X109" s="186" cm="1">
        <f t="array" aca="1" ref="X109" ca="1">ROUND(IF($Q109="Y",VLOOKUP($P109, INDIRECT($Q$2),X$6,0)*INDIRECT($P$1),VLOOKUP($P109, INDIRECT($Q$2),X$6,0)),IF($E109="E",0,3))</f>
        <v>101421</v>
      </c>
      <c r="Y109" s="186" cm="1">
        <f t="array" aca="1" ref="Y109" ca="1">ROUND(IF($Q109="Y",VLOOKUP($P109, INDIRECT($Q$2),Y$6,0)*INDIRECT($P$1),VLOOKUP($P109, INDIRECT($Q$2),Y$6,0)),IF($E109="E",0,3))</f>
        <v>104261</v>
      </c>
      <c r="Z109" s="186" cm="1">
        <f t="array" aca="1" ref="Z109" ca="1">ROUND(IF($Q109="Y",VLOOKUP($P109, INDIRECT($Q$2),Z$6,0)*INDIRECT($P$1),VLOOKUP($P109, INDIRECT($Q$2),Z$6,0)),IF($E109="E",0,3))</f>
        <v>107235</v>
      </c>
      <c r="AA109" s="186"/>
      <c r="AB109" s="282" t="str">
        <f t="shared" si="101"/>
        <v>06515C</v>
      </c>
      <c r="AC109" s="130" t="str">
        <f t="shared" si="104"/>
        <v>Manager Accounts Receivable</v>
      </c>
      <c r="AD109" s="284" t="str">
        <f t="shared" si="105"/>
        <v>34D</v>
      </c>
      <c r="AE109" s="282">
        <f t="shared" ca="1" si="111"/>
        <v>40.195</v>
      </c>
      <c r="AF109" s="282">
        <f t="shared" ca="1" si="112"/>
        <v>42.271000000000001</v>
      </c>
      <c r="AG109" s="282">
        <f t="shared" ca="1" si="113"/>
        <v>44.424999999999997</v>
      </c>
      <c r="AH109" s="282">
        <f t="shared" ca="1" si="114"/>
        <v>47.431999999999995</v>
      </c>
      <c r="AI109" s="282">
        <f t="shared" ca="1" si="115"/>
        <v>48.760999999999996</v>
      </c>
      <c r="AJ109" s="282">
        <f t="shared" ca="1" si="118"/>
        <v>50.125999999999998</v>
      </c>
      <c r="AK109" s="282">
        <f t="shared" ca="1" si="119"/>
        <v>51.555999999999997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106"/>
        <v>87922</v>
      </c>
      <c r="H110" s="74">
        <f t="shared" ca="1" si="107"/>
        <v>92403</v>
      </c>
      <c r="I110" s="74">
        <f t="shared" ca="1" si="108"/>
        <v>98658</v>
      </c>
      <c r="J110" s="74">
        <f t="shared" ca="1" si="109"/>
        <v>101421</v>
      </c>
      <c r="K110" s="74">
        <f t="shared" ca="1" si="110"/>
        <v>104261</v>
      </c>
      <c r="L110" s="74">
        <f t="shared" ca="1" si="116"/>
        <v>107235</v>
      </c>
      <c r="M110" s="74">
        <f t="shared" ca="1" si="117"/>
        <v>110254</v>
      </c>
      <c r="N110" s="72"/>
      <c r="P110" s="187" t="str">
        <f t="shared" si="120"/>
        <v>06523C</v>
      </c>
      <c r="Q110" s="191" t="s">
        <v>600</v>
      </c>
      <c r="R110" s="188" t="str">
        <f t="shared" si="103"/>
        <v>Manager Admin &amp; Data Quality</v>
      </c>
      <c r="S110" s="189" t="str">
        <f t="shared" si="121"/>
        <v>90</v>
      </c>
      <c r="T110" s="186" cm="1">
        <f t="array" aca="1" ref="T110" ca="1">ROUND(IF($Q110="Y",VLOOKUP($P110, INDIRECT($Q$2),T$6,0)*INDIRECT($P$1),VLOOKUP($P110, INDIRECT($Q$2),T$6,0)),IF($E110="E",0,3))</f>
        <v>87922</v>
      </c>
      <c r="U110" s="186" cm="1">
        <f t="array" aca="1" ref="U110" ca="1">ROUND(IF($Q110="Y",VLOOKUP($P110, INDIRECT($Q$2),U$6,0)*INDIRECT($P$1),VLOOKUP($P110, INDIRECT($Q$2),U$6,0)),IF($E110="E",0,3))</f>
        <v>92403</v>
      </c>
      <c r="V110" s="186" cm="1">
        <f t="array" aca="1" ref="V110" ca="1">ROUND(IF($Q110="Y",VLOOKUP($P110, INDIRECT($Q$2),V$6,0)*INDIRECT($P$1),VLOOKUP($P110, INDIRECT($Q$2),V$6,0)),IF($E110="E",0,3))</f>
        <v>98658</v>
      </c>
      <c r="W110" s="186" cm="1">
        <f t="array" aca="1" ref="W110" ca="1">ROUND(IF($Q110="Y",VLOOKUP($P110, INDIRECT($Q$2),W$6,0)*INDIRECT($P$1),VLOOKUP($P110, INDIRECT($Q$2),W$6,0)),IF($E110="E",0,3))</f>
        <v>101421</v>
      </c>
      <c r="X110" s="186" cm="1">
        <f t="array" aca="1" ref="X110" ca="1">ROUND(IF($Q110="Y",VLOOKUP($P110, INDIRECT($Q$2),X$6,0)*INDIRECT($P$1),VLOOKUP($P110, INDIRECT($Q$2),X$6,0)),IF($E110="E",0,3))</f>
        <v>104261</v>
      </c>
      <c r="Y110" s="186" cm="1">
        <f t="array" aca="1" ref="Y110" ca="1">ROUND(IF($Q110="Y",VLOOKUP($P110, INDIRECT($Q$2),Y$6,0)*INDIRECT($P$1),VLOOKUP($P110, INDIRECT($Q$2),Y$6,0)),IF($E110="E",0,3))</f>
        <v>107235</v>
      </c>
      <c r="Z110" s="186" cm="1">
        <f t="array" aca="1" ref="Z110" ca="1">ROUND(IF($Q110="Y",VLOOKUP($P110, INDIRECT($Q$2),Z$6,0)*INDIRECT($P$1),VLOOKUP($P110, INDIRECT($Q$2),Z$6,0)),IF($E110="E",0,3))</f>
        <v>110254</v>
      </c>
      <c r="AA110" s="186"/>
      <c r="AB110" s="282" t="str">
        <f t="shared" si="101"/>
        <v>06523C</v>
      </c>
      <c r="AC110" s="130" t="str">
        <f t="shared" si="104"/>
        <v>Manager Admin &amp; Data Quality</v>
      </c>
      <c r="AD110" s="284" t="str">
        <f t="shared" si="105"/>
        <v>90</v>
      </c>
      <c r="AE110" s="282">
        <f t="shared" ca="1" si="111"/>
        <v>42.271000000000001</v>
      </c>
      <c r="AF110" s="282">
        <f t="shared" ca="1" si="112"/>
        <v>44.424999999999997</v>
      </c>
      <c r="AG110" s="282">
        <f t="shared" ca="1" si="113"/>
        <v>47.431999999999995</v>
      </c>
      <c r="AH110" s="282">
        <f t="shared" ca="1" si="114"/>
        <v>48.760999999999996</v>
      </c>
      <c r="AI110" s="282">
        <f t="shared" ca="1" si="115"/>
        <v>50.125999999999998</v>
      </c>
      <c r="AJ110" s="282">
        <f t="shared" ca="1" si="118"/>
        <v>51.555999999999997</v>
      </c>
      <c r="AK110" s="282">
        <f t="shared" ca="1" si="119"/>
        <v>53.006999999999998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ca="1" si="106"/>
        <v>96027</v>
      </c>
      <c r="H111" s="74">
        <f t="shared" ca="1" si="107"/>
        <v>99868</v>
      </c>
      <c r="I111" s="74">
        <f t="shared" ca="1" si="108"/>
        <v>103862</v>
      </c>
      <c r="J111" s="74">
        <f t="shared" ca="1" si="109"/>
        <v>108015</v>
      </c>
      <c r="K111" s="74">
        <f t="shared" ca="1" si="110"/>
        <v>112338</v>
      </c>
      <c r="L111" s="74">
        <f t="shared" ca="1" si="116"/>
        <v>0</v>
      </c>
      <c r="M111" s="74">
        <f t="shared" ca="1" si="117"/>
        <v>0</v>
      </c>
      <c r="N111" s="72"/>
      <c r="P111" s="187" t="str">
        <f t="shared" si="120"/>
        <v>53055C</v>
      </c>
      <c r="Q111" s="191" t="s">
        <v>600</v>
      </c>
      <c r="R111" s="188" t="str">
        <f t="shared" si="103"/>
        <v>Manager Administration - Office of Community Safety</v>
      </c>
      <c r="S111" s="189" t="str">
        <f t="shared" si="121"/>
        <v>10</v>
      </c>
      <c r="T111" s="186" cm="1">
        <f t="array" aca="1" ref="T111" ca="1">ROUND(IF($Q111="Y",VLOOKUP($P111, INDIRECT($Q$2),T$6,0)*INDIRECT($P$1),VLOOKUP($P111, INDIRECT($Q$2),T$6,0)),IF($E111="E",0,3))</f>
        <v>96027</v>
      </c>
      <c r="U111" s="186" cm="1">
        <f t="array" aca="1" ref="U111" ca="1">ROUND(IF($Q111="Y",VLOOKUP($P111, INDIRECT($Q$2),U$6,0)*INDIRECT($P$1),VLOOKUP($P111, INDIRECT($Q$2),U$6,0)),IF($E111="E",0,3))</f>
        <v>99868</v>
      </c>
      <c r="V111" s="186" cm="1">
        <f t="array" aca="1" ref="V111" ca="1">ROUND(IF($Q111="Y",VLOOKUP($P111, INDIRECT($Q$2),V$6,0)*INDIRECT($P$1),VLOOKUP($P111, INDIRECT($Q$2),V$6,0)),IF($E111="E",0,3))</f>
        <v>103862</v>
      </c>
      <c r="W111" s="186" cm="1">
        <f t="array" aca="1" ref="W111" ca="1">ROUND(IF($Q111="Y",VLOOKUP($P111, INDIRECT($Q$2),W$6,0)*INDIRECT($P$1),VLOOKUP($P111, INDIRECT($Q$2),W$6,0)),IF($E111="E",0,3))</f>
        <v>108015</v>
      </c>
      <c r="X111" s="186" cm="1">
        <f t="array" aca="1" ref="X111" ca="1">ROUND(IF($Q111="Y",VLOOKUP($P111, INDIRECT($Q$2),X$6,0)*INDIRECT($P$1),VLOOKUP($P111, INDIRECT($Q$2),X$6,0)),IF($E111="E",0,3))</f>
        <v>112338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01"/>
        <v>53055C</v>
      </c>
      <c r="AC111" s="130" t="str">
        <f t="shared" si="104"/>
        <v>Manager Administration - Office of Community Safety</v>
      </c>
      <c r="AD111" s="284" t="str">
        <f t="shared" si="105"/>
        <v>10</v>
      </c>
      <c r="AE111" s="282">
        <f t="shared" ca="1" si="111"/>
        <v>46.166999999999994</v>
      </c>
      <c r="AF111" s="282">
        <f t="shared" ca="1" si="112"/>
        <v>48.013999999999996</v>
      </c>
      <c r="AG111" s="282">
        <f t="shared" ca="1" si="113"/>
        <v>49.933999999999997</v>
      </c>
      <c r="AH111" s="282">
        <f t="shared" ca="1" si="114"/>
        <v>51.930999999999997</v>
      </c>
      <c r="AI111" s="282">
        <f t="shared" ca="1" si="115"/>
        <v>54.009</v>
      </c>
      <c r="AJ111" s="282" t="str">
        <f t="shared" ca="1" si="118"/>
        <v/>
      </c>
      <c r="AK111" s="282" t="str">
        <f t="shared" ca="1" si="119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106"/>
        <v>92260</v>
      </c>
      <c r="H112" s="74">
        <f t="shared" ca="1" si="107"/>
        <v>97117</v>
      </c>
      <c r="I112" s="74">
        <f t="shared" ca="1" si="108"/>
        <v>102226</v>
      </c>
      <c r="J112" s="74">
        <f t="shared" ca="1" si="109"/>
        <v>109178</v>
      </c>
      <c r="K112" s="74">
        <f t="shared" ca="1" si="110"/>
        <v>112237</v>
      </c>
      <c r="L112" s="74">
        <f t="shared" ca="1" si="116"/>
        <v>115381</v>
      </c>
      <c r="M112" s="74">
        <f t="shared" ca="1" si="117"/>
        <v>118668</v>
      </c>
      <c r="N112" s="72"/>
      <c r="P112" s="187" t="str">
        <f t="shared" si="120"/>
        <v>06520C</v>
      </c>
      <c r="Q112" s="191" t="s">
        <v>600</v>
      </c>
      <c r="R112" s="188" t="str">
        <f t="shared" si="103"/>
        <v>Manager Administration City Attorney's Office</v>
      </c>
      <c r="S112" s="189" t="str">
        <f t="shared" si="121"/>
        <v>41C</v>
      </c>
      <c r="T112" s="186" cm="1">
        <f t="array" aca="1" ref="T112" ca="1">ROUND(IF($Q112="Y",VLOOKUP($P112, INDIRECT($Q$2),T$6,0)*INDIRECT($P$1),VLOOKUP($P112, INDIRECT($Q$2),T$6,0)),IF($E112="E",0,3))</f>
        <v>92260</v>
      </c>
      <c r="U112" s="186" cm="1">
        <f t="array" aca="1" ref="U112" ca="1">ROUND(IF($Q112="Y",VLOOKUP($P112, INDIRECT($Q$2),U$6,0)*INDIRECT($P$1),VLOOKUP($P112, INDIRECT($Q$2),U$6,0)),IF($E112="E",0,3))</f>
        <v>97117</v>
      </c>
      <c r="V112" s="186" cm="1">
        <f t="array" aca="1" ref="V112" ca="1">ROUND(IF($Q112="Y",VLOOKUP($P112, INDIRECT($Q$2),V$6,0)*INDIRECT($P$1),VLOOKUP($P112, INDIRECT($Q$2),V$6,0)),IF($E112="E",0,3))</f>
        <v>102226</v>
      </c>
      <c r="W112" s="186" cm="1">
        <f t="array" aca="1" ref="W112" ca="1">ROUND(IF($Q112="Y",VLOOKUP($P112, INDIRECT($Q$2),W$6,0)*INDIRECT($P$1),VLOOKUP($P112, INDIRECT($Q$2),W$6,0)),IF($E112="E",0,3))</f>
        <v>109178</v>
      </c>
      <c r="X112" s="186" cm="1">
        <f t="array" aca="1" ref="X112" ca="1">ROUND(IF($Q112="Y",VLOOKUP($P112, INDIRECT($Q$2),X$6,0)*INDIRECT($P$1),VLOOKUP($P112, INDIRECT($Q$2),X$6,0)),IF($E112="E",0,3))</f>
        <v>112237</v>
      </c>
      <c r="Y112" s="186" cm="1">
        <f t="array" aca="1" ref="Y112" ca="1">ROUND(IF($Q112="Y",VLOOKUP($P112, INDIRECT($Q$2),Y$6,0)*INDIRECT($P$1),VLOOKUP($P112, INDIRECT($Q$2),Y$6,0)),IF($E112="E",0,3))</f>
        <v>115381</v>
      </c>
      <c r="Z112" s="186" cm="1">
        <f t="array" aca="1" ref="Z112" ca="1">ROUND(IF($Q112="Y",VLOOKUP($P112, INDIRECT($Q$2),Z$6,0)*INDIRECT($P$1),VLOOKUP($P112, INDIRECT($Q$2),Z$6,0)),IF($E112="E",0,3))</f>
        <v>118668</v>
      </c>
      <c r="AA112" s="186"/>
      <c r="AB112" s="282" t="str">
        <f t="shared" si="101"/>
        <v>06520C</v>
      </c>
      <c r="AC112" s="130" t="str">
        <f t="shared" si="104"/>
        <v>Manager Administration City Attorney's Office</v>
      </c>
      <c r="AD112" s="284" t="str">
        <f t="shared" si="105"/>
        <v>41C</v>
      </c>
      <c r="AE112" s="282">
        <f t="shared" ca="1" si="111"/>
        <v>44.355999999999995</v>
      </c>
      <c r="AF112" s="282">
        <f t="shared" ca="1" si="112"/>
        <v>46.690999999999995</v>
      </c>
      <c r="AG112" s="282">
        <f t="shared" ca="1" si="113"/>
        <v>49.147999999999996</v>
      </c>
      <c r="AH112" s="282">
        <f t="shared" ca="1" si="114"/>
        <v>52.489999999999995</v>
      </c>
      <c r="AI112" s="282">
        <f t="shared" ca="1" si="115"/>
        <v>53.960999999999999</v>
      </c>
      <c r="AJ112" s="282">
        <f t="shared" ca="1" si="118"/>
        <v>55.471999999999994</v>
      </c>
      <c r="AK112" s="282">
        <f t="shared" ca="1" si="119"/>
        <v>57.052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106"/>
        <v>85189</v>
      </c>
      <c r="H113" s="74">
        <f t="shared" ca="1" si="107"/>
        <v>89430</v>
      </c>
      <c r="I113" s="74">
        <f t="shared" ca="1" si="108"/>
        <v>93913</v>
      </c>
      <c r="J113" s="74">
        <f t="shared" ca="1" si="109"/>
        <v>99986</v>
      </c>
      <c r="K113" s="74">
        <f t="shared" ca="1" si="110"/>
        <v>102783</v>
      </c>
      <c r="L113" s="74">
        <f t="shared" ca="1" si="116"/>
        <v>105664</v>
      </c>
      <c r="M113" s="74">
        <f t="shared" ca="1" si="117"/>
        <v>108676</v>
      </c>
      <c r="N113" s="72"/>
      <c r="P113" s="187" t="str">
        <f t="shared" si="120"/>
        <v>06542C</v>
      </c>
      <c r="Q113" s="191" t="s">
        <v>600</v>
      </c>
      <c r="R113" s="188" t="str">
        <f t="shared" si="103"/>
        <v>Manager Administrative Services</v>
      </c>
      <c r="S113" s="189" t="str">
        <f t="shared" si="121"/>
        <v>34M</v>
      </c>
      <c r="T113" s="186" cm="1">
        <f t="array" aca="1" ref="T113" ca="1">ROUND(IF($Q113="Y",VLOOKUP($P113, INDIRECT($Q$2),T$6,0)*INDIRECT($P$1),VLOOKUP($P113, INDIRECT($Q$2),T$6,0)),IF($E113="E",0,3))</f>
        <v>85189</v>
      </c>
      <c r="U113" s="186" cm="1">
        <f t="array" aca="1" ref="U113" ca="1">ROUND(IF($Q113="Y",VLOOKUP($P113, INDIRECT($Q$2),U$6,0)*INDIRECT($P$1),VLOOKUP($P113, INDIRECT($Q$2),U$6,0)),IF($E113="E",0,3))</f>
        <v>89430</v>
      </c>
      <c r="V113" s="186" cm="1">
        <f t="array" aca="1" ref="V113" ca="1">ROUND(IF($Q113="Y",VLOOKUP($P113, INDIRECT($Q$2),V$6,0)*INDIRECT($P$1),VLOOKUP($P113, INDIRECT($Q$2),V$6,0)),IF($E113="E",0,3))</f>
        <v>93913</v>
      </c>
      <c r="W113" s="186" cm="1">
        <f t="array" aca="1" ref="W113" ca="1">ROUND(IF($Q113="Y",VLOOKUP($P113, INDIRECT($Q$2),W$6,0)*INDIRECT($P$1),VLOOKUP($P113, INDIRECT($Q$2),W$6,0)),IF($E113="E",0,3))</f>
        <v>99986</v>
      </c>
      <c r="X113" s="186" cm="1">
        <f t="array" aca="1" ref="X113" ca="1">ROUND(IF($Q113="Y",VLOOKUP($P113, INDIRECT($Q$2),X$6,0)*INDIRECT($P$1),VLOOKUP($P113, INDIRECT($Q$2),X$6,0)),IF($E113="E",0,3))</f>
        <v>102783</v>
      </c>
      <c r="Y113" s="186" cm="1">
        <f t="array" aca="1" ref="Y113" ca="1">ROUND(IF($Q113="Y",VLOOKUP($P113, INDIRECT($Q$2),Y$6,0)*INDIRECT($P$1),VLOOKUP($P113, INDIRECT($Q$2),Y$6,0)),IF($E113="E",0,3))</f>
        <v>105664</v>
      </c>
      <c r="Z113" s="186" cm="1">
        <f t="array" aca="1" ref="Z113" ca="1">ROUND(IF($Q113="Y",VLOOKUP($P113, INDIRECT($Q$2),Z$6,0)*INDIRECT($P$1),VLOOKUP($P113, INDIRECT($Q$2),Z$6,0)),IF($E113="E",0,3))</f>
        <v>108676</v>
      </c>
      <c r="AA113" s="186"/>
      <c r="AB113" s="282" t="str">
        <f t="shared" si="101"/>
        <v>06542C</v>
      </c>
      <c r="AC113" s="130" t="str">
        <f t="shared" si="104"/>
        <v>Manager Administrative Services</v>
      </c>
      <c r="AD113" s="284" t="str">
        <f t="shared" si="105"/>
        <v>34M</v>
      </c>
      <c r="AE113" s="282">
        <f t="shared" ca="1" si="111"/>
        <v>40.957000000000001</v>
      </c>
      <c r="AF113" s="282">
        <f t="shared" ca="1" si="112"/>
        <v>42.995999999999995</v>
      </c>
      <c r="AG113" s="282">
        <f t="shared" ca="1" si="113"/>
        <v>45.150999999999996</v>
      </c>
      <c r="AH113" s="282">
        <f t="shared" ca="1" si="114"/>
        <v>48.070999999999998</v>
      </c>
      <c r="AI113" s="282">
        <f t="shared" ca="1" si="115"/>
        <v>49.414999999999999</v>
      </c>
      <c r="AJ113" s="282">
        <f t="shared" ca="1" si="118"/>
        <v>50.8</v>
      </c>
      <c r="AK113" s="282">
        <f t="shared" ca="1" si="119"/>
        <v>52.248999999999995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106"/>
        <v>97811</v>
      </c>
      <c r="H114" s="74">
        <f t="shared" ca="1" si="107"/>
        <v>102699</v>
      </c>
      <c r="I114" s="74">
        <f t="shared" ca="1" si="108"/>
        <v>107837</v>
      </c>
      <c r="J114" s="74">
        <f t="shared" ca="1" si="109"/>
        <v>113540</v>
      </c>
      <c r="K114" s="74">
        <f t="shared" ca="1" si="110"/>
        <v>116720</v>
      </c>
      <c r="L114" s="74">
        <f t="shared" ca="1" si="116"/>
        <v>119988</v>
      </c>
      <c r="M114" s="74">
        <f t="shared" ca="1" si="117"/>
        <v>123408</v>
      </c>
      <c r="N114" s="72"/>
      <c r="P114" s="187" t="str">
        <f t="shared" si="120"/>
        <v>06560C</v>
      </c>
      <c r="Q114" s="191" t="s">
        <v>600</v>
      </c>
      <c r="R114" s="188" t="str">
        <f t="shared" si="103"/>
        <v>Manager Assessment Services</v>
      </c>
      <c r="S114" s="189" t="str">
        <f t="shared" si="121"/>
        <v>47</v>
      </c>
      <c r="T114" s="186" cm="1">
        <f t="array" aca="1" ref="T114" ca="1">ROUND(IF($Q114="Y",VLOOKUP($P114, INDIRECT($Q$2),T$6,0)*INDIRECT($P$1),VLOOKUP($P114, INDIRECT($Q$2),T$6,0)),IF($E114="E",0,3))</f>
        <v>97811</v>
      </c>
      <c r="U114" s="186" cm="1">
        <f t="array" aca="1" ref="U114" ca="1">ROUND(IF($Q114="Y",VLOOKUP($P114, INDIRECT($Q$2),U$6,0)*INDIRECT($P$1),VLOOKUP($P114, INDIRECT($Q$2),U$6,0)),IF($E114="E",0,3))</f>
        <v>102699</v>
      </c>
      <c r="V114" s="186" cm="1">
        <f t="array" aca="1" ref="V114" ca="1">ROUND(IF($Q114="Y",VLOOKUP($P114, INDIRECT($Q$2),V$6,0)*INDIRECT($P$1),VLOOKUP($P114, INDIRECT($Q$2),V$6,0)),IF($E114="E",0,3))</f>
        <v>107837</v>
      </c>
      <c r="W114" s="186" cm="1">
        <f t="array" aca="1" ref="W114" ca="1">ROUND(IF($Q114="Y",VLOOKUP($P114, INDIRECT($Q$2),W$6,0)*INDIRECT($P$1),VLOOKUP($P114, INDIRECT($Q$2),W$6,0)),IF($E114="E",0,3))</f>
        <v>113540</v>
      </c>
      <c r="X114" s="186" cm="1">
        <f t="array" aca="1" ref="X114" ca="1">ROUND(IF($Q114="Y",VLOOKUP($P114, INDIRECT($Q$2),X$6,0)*INDIRECT($P$1),VLOOKUP($P114, INDIRECT($Q$2),X$6,0)),IF($E114="E",0,3))</f>
        <v>116720</v>
      </c>
      <c r="Y114" s="186" cm="1">
        <f t="array" aca="1" ref="Y114" ca="1">ROUND(IF($Q114="Y",VLOOKUP($P114, INDIRECT($Q$2),Y$6,0)*INDIRECT($P$1),VLOOKUP($P114, INDIRECT($Q$2),Y$6,0)),IF($E114="E",0,3))</f>
        <v>119988</v>
      </c>
      <c r="Z114" s="186" cm="1">
        <f t="array" aca="1" ref="Z114" ca="1">ROUND(IF($Q114="Y",VLOOKUP($P114, INDIRECT($Q$2),Z$6,0)*INDIRECT($P$1),VLOOKUP($P114, INDIRECT($Q$2),Z$6,0)),IF($E114="E",0,3))</f>
        <v>123408</v>
      </c>
      <c r="AA114" s="186"/>
      <c r="AB114" s="282" t="str">
        <f t="shared" si="101"/>
        <v>06560C</v>
      </c>
      <c r="AC114" s="130" t="str">
        <f t="shared" si="104"/>
        <v>Manager Assessment Services</v>
      </c>
      <c r="AD114" s="284" t="str">
        <f t="shared" si="105"/>
        <v>47</v>
      </c>
      <c r="AE114" s="282">
        <f t="shared" ca="1" si="111"/>
        <v>47.024999999999999</v>
      </c>
      <c r="AF114" s="282">
        <f t="shared" ca="1" si="112"/>
        <v>49.375</v>
      </c>
      <c r="AG114" s="282">
        <f t="shared" ca="1" si="113"/>
        <v>51.844999999999999</v>
      </c>
      <c r="AH114" s="282">
        <f t="shared" ca="1" si="114"/>
        <v>54.586999999999996</v>
      </c>
      <c r="AI114" s="282">
        <f t="shared" ca="1" si="115"/>
        <v>56.116</v>
      </c>
      <c r="AJ114" s="282">
        <f t="shared" ca="1" si="118"/>
        <v>57.686999999999998</v>
      </c>
      <c r="AK114" s="282">
        <f t="shared" ca="1" si="119"/>
        <v>59.330999999999996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106"/>
        <v>92882</v>
      </c>
      <c r="H115" s="74">
        <f t="shared" ca="1" si="107"/>
        <v>96602</v>
      </c>
      <c r="I115" s="74">
        <f t="shared" ca="1" si="108"/>
        <v>100469</v>
      </c>
      <c r="J115" s="74">
        <f t="shared" ca="1" si="109"/>
        <v>104493</v>
      </c>
      <c r="K115" s="74">
        <f t="shared" ca="1" si="110"/>
        <v>108677</v>
      </c>
      <c r="L115" s="74">
        <f t="shared" ca="1" si="116"/>
        <v>0</v>
      </c>
      <c r="M115" s="74">
        <f t="shared" ca="1" si="117"/>
        <v>0</v>
      </c>
      <c r="N115" s="72"/>
      <c r="P115" s="187" t="str">
        <f t="shared" si="120"/>
        <v>06583C</v>
      </c>
      <c r="Q115" s="191" t="s">
        <v>600</v>
      </c>
      <c r="R115" s="188" t="str">
        <f t="shared" si="103"/>
        <v xml:space="preserve">Manager Business Analysis </v>
      </c>
      <c r="S115" s="189" t="str">
        <f t="shared" si="121"/>
        <v>034</v>
      </c>
      <c r="T115" s="186" cm="1">
        <f t="array" aca="1" ref="T115" ca="1">ROUND(IF($Q115="Y",VLOOKUP($P115, INDIRECT($Q$2),T$6,0)*INDIRECT($P$1),VLOOKUP($P115, INDIRECT($Q$2),T$6,0)),IF($E115="E",0,3))</f>
        <v>92882</v>
      </c>
      <c r="U115" s="186" cm="1">
        <f t="array" aca="1" ref="U115" ca="1">ROUND(IF($Q115="Y",VLOOKUP($P115, INDIRECT($Q$2),U$6,0)*INDIRECT($P$1),VLOOKUP($P115, INDIRECT($Q$2),U$6,0)),IF($E115="E",0,3))</f>
        <v>96602</v>
      </c>
      <c r="V115" s="186" cm="1">
        <f t="array" aca="1" ref="V115" ca="1">ROUND(IF($Q115="Y",VLOOKUP($P115, INDIRECT($Q$2),V$6,0)*INDIRECT($P$1),VLOOKUP($P115, INDIRECT($Q$2),V$6,0)),IF($E115="E",0,3))</f>
        <v>100469</v>
      </c>
      <c r="W115" s="186" cm="1">
        <f t="array" aca="1" ref="W115" ca="1">ROUND(IF($Q115="Y",VLOOKUP($P115, INDIRECT($Q$2),W$6,0)*INDIRECT($P$1),VLOOKUP($P115, INDIRECT($Q$2),W$6,0)),IF($E115="E",0,3))</f>
        <v>104493</v>
      </c>
      <c r="X115" s="186" cm="1">
        <f t="array" aca="1" ref="X115" ca="1">ROUND(IF($Q115="Y",VLOOKUP($P115, INDIRECT($Q$2),X$6,0)*INDIRECT($P$1),VLOOKUP($P115, INDIRECT($Q$2),X$6,0)),IF($E115="E",0,3))</f>
        <v>108677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01"/>
        <v>06583C</v>
      </c>
      <c r="AC115" s="130" t="str">
        <f t="shared" si="104"/>
        <v xml:space="preserve">Manager Business Analysis </v>
      </c>
      <c r="AD115" s="284" t="str">
        <f t="shared" si="105"/>
        <v>034</v>
      </c>
      <c r="AE115" s="282">
        <f t="shared" ca="1" si="111"/>
        <v>44.655000000000001</v>
      </c>
      <c r="AF115" s="282">
        <f t="shared" ca="1" si="112"/>
        <v>46.443999999999996</v>
      </c>
      <c r="AG115" s="282">
        <f t="shared" ca="1" si="113"/>
        <v>48.302999999999997</v>
      </c>
      <c r="AH115" s="282">
        <f t="shared" ca="1" si="114"/>
        <v>50.238</v>
      </c>
      <c r="AI115" s="282">
        <f t="shared" ca="1" si="115"/>
        <v>52.248999999999995</v>
      </c>
      <c r="AJ115" s="282" t="str">
        <f t="shared" ca="1" si="118"/>
        <v/>
      </c>
      <c r="AK115" s="282" t="str">
        <f t="shared" ca="1" si="119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106"/>
        <v>113791</v>
      </c>
      <c r="H116" s="74">
        <f t="shared" ca="1" si="107"/>
        <v>118342</v>
      </c>
      <c r="I116" s="74">
        <f t="shared" ca="1" si="108"/>
        <v>123075</v>
      </c>
      <c r="J116" s="74">
        <f t="shared" ca="1" si="109"/>
        <v>127998</v>
      </c>
      <c r="K116" s="74">
        <f t="shared" ca="1" si="110"/>
        <v>133117</v>
      </c>
      <c r="L116" s="74">
        <f t="shared" ca="1" si="116"/>
        <v>0</v>
      </c>
      <c r="M116" s="74">
        <f t="shared" ca="1" si="117"/>
        <v>0</v>
      </c>
      <c r="N116" s="72"/>
      <c r="P116" s="187" t="str">
        <f t="shared" si="120"/>
        <v>52580C</v>
      </c>
      <c r="Q116" s="191" t="s">
        <v>600</v>
      </c>
      <c r="R116" s="188" t="str">
        <f t="shared" si="103"/>
        <v>Manager Business Finance</v>
      </c>
      <c r="S116" s="189" t="str">
        <f t="shared" si="121"/>
        <v>105</v>
      </c>
      <c r="T116" s="186" cm="1">
        <f t="array" aca="1" ref="T116" ca="1">ROUND(IF($Q116="Y",VLOOKUP($P116, INDIRECT($Q$2),T$6,0)*INDIRECT($P$1),VLOOKUP($P116, INDIRECT($Q$2),T$6,0)),IF($E116="E",0,3))</f>
        <v>113791</v>
      </c>
      <c r="U116" s="186" cm="1">
        <f t="array" aca="1" ref="U116" ca="1">ROUND(IF($Q116="Y",VLOOKUP($P116, INDIRECT($Q$2),U$6,0)*INDIRECT($P$1),VLOOKUP($P116, INDIRECT($Q$2),U$6,0)),IF($E116="E",0,3))</f>
        <v>118342</v>
      </c>
      <c r="V116" s="186" cm="1">
        <f t="array" aca="1" ref="V116" ca="1">ROUND(IF($Q116="Y",VLOOKUP($P116, INDIRECT($Q$2),V$6,0)*INDIRECT($P$1),VLOOKUP($P116, INDIRECT($Q$2),V$6,0)),IF($E116="E",0,3))</f>
        <v>123075</v>
      </c>
      <c r="W116" s="186" cm="1">
        <f t="array" aca="1" ref="W116" ca="1">ROUND(IF($Q116="Y",VLOOKUP($P116, INDIRECT($Q$2),W$6,0)*INDIRECT($P$1),VLOOKUP($P116, INDIRECT($Q$2),W$6,0)),IF($E116="E",0,3))</f>
        <v>127998</v>
      </c>
      <c r="X116" s="186" cm="1">
        <f t="array" aca="1" ref="X116" ca="1">ROUND(IF($Q116="Y",VLOOKUP($P116, INDIRECT($Q$2),X$6,0)*INDIRECT($P$1),VLOOKUP($P116, INDIRECT($Q$2),X$6,0)),IF($E116="E",0,3))</f>
        <v>133117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01"/>
        <v>52580C</v>
      </c>
      <c r="AC116" s="130" t="str">
        <f t="shared" si="104"/>
        <v>Manager Business Finance</v>
      </c>
      <c r="AD116" s="284" t="str">
        <f t="shared" si="105"/>
        <v>105</v>
      </c>
      <c r="AE116" s="282">
        <f t="shared" ca="1" si="111"/>
        <v>54.707999999999998</v>
      </c>
      <c r="AF116" s="282">
        <f t="shared" ca="1" si="112"/>
        <v>56.896000000000001</v>
      </c>
      <c r="AG116" s="282">
        <f t="shared" ca="1" si="113"/>
        <v>59.170999999999999</v>
      </c>
      <c r="AH116" s="282">
        <f t="shared" ca="1" si="114"/>
        <v>61.537999999999997</v>
      </c>
      <c r="AI116" s="282">
        <f t="shared" ca="1" si="115"/>
        <v>63.998999999999995</v>
      </c>
      <c r="AJ116" s="282" t="str">
        <f t="shared" ca="1" si="118"/>
        <v/>
      </c>
      <c r="AK116" s="282" t="str">
        <f t="shared" ca="1" si="119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106"/>
        <v>114159</v>
      </c>
      <c r="H117" s="74">
        <f t="shared" ca="1" si="107"/>
        <v>118723</v>
      </c>
      <c r="I117" s="74">
        <f t="shared" ca="1" si="108"/>
        <v>123473</v>
      </c>
      <c r="J117" s="74">
        <f t="shared" ca="1" si="109"/>
        <v>128412</v>
      </c>
      <c r="K117" s="74">
        <f t="shared" ca="1" si="110"/>
        <v>133549</v>
      </c>
      <c r="L117" s="74">
        <f t="shared" ca="1" si="116"/>
        <v>0</v>
      </c>
      <c r="M117" s="74">
        <f t="shared" ca="1" si="117"/>
        <v>0</v>
      </c>
      <c r="N117" s="72"/>
      <c r="P117" s="187" t="str">
        <f t="shared" si="120"/>
        <v>06590C</v>
      </c>
      <c r="Q117" s="191" t="s">
        <v>600</v>
      </c>
      <c r="R117" s="188" t="str">
        <f t="shared" si="103"/>
        <v>Manager Business Licensing</v>
      </c>
      <c r="S117" s="189" t="str">
        <f t="shared" si="121"/>
        <v>63</v>
      </c>
      <c r="T117" s="186" cm="1">
        <f t="array" aca="1" ref="T117" ca="1">ROUND(IF($Q117="Y",VLOOKUP($P117, INDIRECT($Q$2),T$6,0)*INDIRECT($P$1),VLOOKUP($P117, INDIRECT($Q$2),T$6,0)),IF($E117="E",0,3))</f>
        <v>114159</v>
      </c>
      <c r="U117" s="186" cm="1">
        <f t="array" aca="1" ref="U117" ca="1">ROUND(IF($Q117="Y",VLOOKUP($P117, INDIRECT($Q$2),U$6,0)*INDIRECT($P$1),VLOOKUP($P117, INDIRECT($Q$2),U$6,0)),IF($E117="E",0,3))</f>
        <v>118723</v>
      </c>
      <c r="V117" s="186" cm="1">
        <f t="array" aca="1" ref="V117" ca="1">ROUND(IF($Q117="Y",VLOOKUP($P117, INDIRECT($Q$2),V$6,0)*INDIRECT($P$1),VLOOKUP($P117, INDIRECT($Q$2),V$6,0)),IF($E117="E",0,3))</f>
        <v>123473</v>
      </c>
      <c r="W117" s="186" cm="1">
        <f t="array" aca="1" ref="W117" ca="1">ROUND(IF($Q117="Y",VLOOKUP($P117, INDIRECT($Q$2),W$6,0)*INDIRECT($P$1),VLOOKUP($P117, INDIRECT($Q$2),W$6,0)),IF($E117="E",0,3))</f>
        <v>128412</v>
      </c>
      <c r="X117" s="186" cm="1">
        <f t="array" aca="1" ref="X117" ca="1">ROUND(IF($Q117="Y",VLOOKUP($P117, INDIRECT($Q$2),X$6,0)*INDIRECT($P$1),VLOOKUP($P117, INDIRECT($Q$2),X$6,0)),IF($E117="E",0,3))</f>
        <v>133549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01"/>
        <v>06590C</v>
      </c>
      <c r="AC117" s="130" t="str">
        <f t="shared" si="104"/>
        <v>Manager Business Licensing</v>
      </c>
      <c r="AD117" s="284" t="str">
        <f t="shared" si="105"/>
        <v>63</v>
      </c>
      <c r="AE117" s="282">
        <f t="shared" ca="1" si="111"/>
        <v>54.884999999999998</v>
      </c>
      <c r="AF117" s="282">
        <f t="shared" ca="1" si="112"/>
        <v>57.079000000000001</v>
      </c>
      <c r="AG117" s="282">
        <f t="shared" ca="1" si="113"/>
        <v>59.363</v>
      </c>
      <c r="AH117" s="282">
        <f t="shared" ca="1" si="114"/>
        <v>61.736999999999995</v>
      </c>
      <c r="AI117" s="282">
        <f t="shared" ca="1" si="115"/>
        <v>64.207000000000008</v>
      </c>
      <c r="AJ117" s="282" t="str">
        <f t="shared" ca="1" si="118"/>
        <v/>
      </c>
      <c r="AK117" s="282" t="str">
        <f t="shared" ca="1" si="119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106"/>
        <v>92260</v>
      </c>
      <c r="H118" s="74">
        <f t="shared" ca="1" si="107"/>
        <v>97117</v>
      </c>
      <c r="I118" s="74">
        <f t="shared" ca="1" si="108"/>
        <v>102226</v>
      </c>
      <c r="J118" s="74">
        <f t="shared" ca="1" si="109"/>
        <v>109178</v>
      </c>
      <c r="K118" s="74">
        <f t="shared" ca="1" si="110"/>
        <v>112237</v>
      </c>
      <c r="L118" s="74">
        <f t="shared" ca="1" si="116"/>
        <v>115381</v>
      </c>
      <c r="M118" s="74">
        <f t="shared" ca="1" si="117"/>
        <v>118668</v>
      </c>
      <c r="N118" s="72"/>
      <c r="P118" s="187" t="str">
        <f t="shared" si="120"/>
        <v>06595C</v>
      </c>
      <c r="Q118" s="191" t="s">
        <v>600</v>
      </c>
      <c r="R118" s="188" t="str">
        <f t="shared" si="103"/>
        <v xml:space="preserve">Manager Buying Services </v>
      </c>
      <c r="S118" s="189" t="str">
        <f t="shared" si="121"/>
        <v>41C</v>
      </c>
      <c r="T118" s="186" cm="1">
        <f t="array" aca="1" ref="T118" ca="1">ROUND(IF($Q118="Y",VLOOKUP($P118, INDIRECT($Q$2),T$6,0)*INDIRECT($P$1),VLOOKUP($P118, INDIRECT($Q$2),T$6,0)),IF($E118="E",0,3))</f>
        <v>92260</v>
      </c>
      <c r="U118" s="186" cm="1">
        <f t="array" aca="1" ref="U118" ca="1">ROUND(IF($Q118="Y",VLOOKUP($P118, INDIRECT($Q$2),U$6,0)*INDIRECT($P$1),VLOOKUP($P118, INDIRECT($Q$2),U$6,0)),IF($E118="E",0,3))</f>
        <v>97117</v>
      </c>
      <c r="V118" s="186" cm="1">
        <f t="array" aca="1" ref="V118" ca="1">ROUND(IF($Q118="Y",VLOOKUP($P118, INDIRECT($Q$2),V$6,0)*INDIRECT($P$1),VLOOKUP($P118, INDIRECT($Q$2),V$6,0)),IF($E118="E",0,3))</f>
        <v>102226</v>
      </c>
      <c r="W118" s="186" cm="1">
        <f t="array" aca="1" ref="W118" ca="1">ROUND(IF($Q118="Y",VLOOKUP($P118, INDIRECT($Q$2),W$6,0)*INDIRECT($P$1),VLOOKUP($P118, INDIRECT($Q$2),W$6,0)),IF($E118="E",0,3))</f>
        <v>109178</v>
      </c>
      <c r="X118" s="186" cm="1">
        <f t="array" aca="1" ref="X118" ca="1">ROUND(IF($Q118="Y",VLOOKUP($P118, INDIRECT($Q$2),X$6,0)*INDIRECT($P$1),VLOOKUP($P118, INDIRECT($Q$2),X$6,0)),IF($E118="E",0,3))</f>
        <v>112237</v>
      </c>
      <c r="Y118" s="186" cm="1">
        <f t="array" aca="1" ref="Y118" ca="1">ROUND(IF($Q118="Y",VLOOKUP($P118, INDIRECT($Q$2),Y$6,0)*INDIRECT($P$1),VLOOKUP($P118, INDIRECT($Q$2),Y$6,0)),IF($E118="E",0,3))</f>
        <v>115381</v>
      </c>
      <c r="Z118" s="186" cm="1">
        <f t="array" aca="1" ref="Z118" ca="1">ROUND(IF($Q118="Y",VLOOKUP($P118, INDIRECT($Q$2),Z$6,0)*INDIRECT($P$1),VLOOKUP($P118, INDIRECT($Q$2),Z$6,0)),IF($E118="E",0,3))</f>
        <v>118668</v>
      </c>
      <c r="AA118" s="186"/>
      <c r="AB118" s="282" t="str">
        <f t="shared" si="101"/>
        <v>06595C</v>
      </c>
      <c r="AC118" s="130" t="str">
        <f t="shared" si="104"/>
        <v xml:space="preserve">Manager Buying Services </v>
      </c>
      <c r="AD118" s="284" t="str">
        <f t="shared" si="105"/>
        <v>41C</v>
      </c>
      <c r="AE118" s="282">
        <f t="shared" ca="1" si="111"/>
        <v>44.355999999999995</v>
      </c>
      <c r="AF118" s="282">
        <f t="shared" ca="1" si="112"/>
        <v>46.690999999999995</v>
      </c>
      <c r="AG118" s="282">
        <f t="shared" ca="1" si="113"/>
        <v>49.147999999999996</v>
      </c>
      <c r="AH118" s="282">
        <f t="shared" ca="1" si="114"/>
        <v>52.489999999999995</v>
      </c>
      <c r="AI118" s="282">
        <f t="shared" ca="1" si="115"/>
        <v>53.960999999999999</v>
      </c>
      <c r="AJ118" s="282">
        <f t="shared" ca="1" si="118"/>
        <v>55.471999999999994</v>
      </c>
      <c r="AK118" s="282">
        <f t="shared" ca="1" si="119"/>
        <v>57.052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106"/>
        <v>83605</v>
      </c>
      <c r="H119" s="74">
        <f t="shared" ca="1" si="107"/>
        <v>87922</v>
      </c>
      <c r="I119" s="74">
        <f t="shared" ca="1" si="108"/>
        <v>92403</v>
      </c>
      <c r="J119" s="74">
        <f t="shared" ca="1" si="109"/>
        <v>98658</v>
      </c>
      <c r="K119" s="74">
        <f t="shared" ca="1" si="110"/>
        <v>101421</v>
      </c>
      <c r="L119" s="74">
        <f t="shared" ca="1" si="116"/>
        <v>104261</v>
      </c>
      <c r="M119" s="74">
        <f t="shared" ca="1" si="117"/>
        <v>107235</v>
      </c>
      <c r="N119" s="72"/>
      <c r="P119" s="187" t="str">
        <f t="shared" si="120"/>
        <v>06638C</v>
      </c>
      <c r="Q119" s="191" t="s">
        <v>600</v>
      </c>
      <c r="R119" s="188" t="str">
        <f t="shared" ref="R119:R151" si="122">F119</f>
        <v>Manager Community Engagement</v>
      </c>
      <c r="S119" s="189" t="str">
        <f t="shared" si="121"/>
        <v>34D</v>
      </c>
      <c r="T119" s="186" cm="1">
        <f t="array" aca="1" ref="T119" ca="1">ROUND(IF($Q119="Y",VLOOKUP($P119, INDIRECT($Q$2),T$6,0)*INDIRECT($P$1),VLOOKUP($P119, INDIRECT($Q$2),T$6,0)),IF($E119="E",0,3))</f>
        <v>83605</v>
      </c>
      <c r="U119" s="186" cm="1">
        <f t="array" aca="1" ref="U119" ca="1">ROUND(IF($Q119="Y",VLOOKUP($P119, INDIRECT($Q$2),U$6,0)*INDIRECT($P$1),VLOOKUP($P119, INDIRECT($Q$2),U$6,0)),IF($E119="E",0,3))</f>
        <v>87922</v>
      </c>
      <c r="V119" s="186" cm="1">
        <f t="array" aca="1" ref="V119" ca="1">ROUND(IF($Q119="Y",VLOOKUP($P119, INDIRECT($Q$2),V$6,0)*INDIRECT($P$1),VLOOKUP($P119, INDIRECT($Q$2),V$6,0)),IF($E119="E",0,3))</f>
        <v>92403</v>
      </c>
      <c r="W119" s="186" cm="1">
        <f t="array" aca="1" ref="W119" ca="1">ROUND(IF($Q119="Y",VLOOKUP($P119, INDIRECT($Q$2),W$6,0)*INDIRECT($P$1),VLOOKUP($P119, INDIRECT($Q$2),W$6,0)),IF($E119="E",0,3))</f>
        <v>98658</v>
      </c>
      <c r="X119" s="186" cm="1">
        <f t="array" aca="1" ref="X119" ca="1">ROUND(IF($Q119="Y",VLOOKUP($P119, INDIRECT($Q$2),X$6,0)*INDIRECT($P$1),VLOOKUP($P119, INDIRECT($Q$2),X$6,0)),IF($E119="E",0,3))</f>
        <v>101421</v>
      </c>
      <c r="Y119" s="186" cm="1">
        <f t="array" aca="1" ref="Y119" ca="1">ROUND(IF($Q119="Y",VLOOKUP($P119, INDIRECT($Q$2),Y$6,0)*INDIRECT($P$1),VLOOKUP($P119, INDIRECT($Q$2),Y$6,0)),IF($E119="E",0,3))</f>
        <v>104261</v>
      </c>
      <c r="Z119" s="186" cm="1">
        <f t="array" aca="1" ref="Z119" ca="1">ROUND(IF($Q119="Y",VLOOKUP($P119, INDIRECT($Q$2),Z$6,0)*INDIRECT($P$1),VLOOKUP($P119, INDIRECT($Q$2),Z$6,0)),IF($E119="E",0,3))</f>
        <v>107235</v>
      </c>
      <c r="AA119" s="186"/>
      <c r="AB119" s="282" t="str">
        <f t="shared" si="101"/>
        <v>06638C</v>
      </c>
      <c r="AC119" s="130" t="str">
        <f t="shared" ref="AC119:AC151" si="123">F119</f>
        <v>Manager Community Engagement</v>
      </c>
      <c r="AD119" s="284" t="str">
        <f t="shared" ref="AD119:AD151" si="124">C119</f>
        <v>34D</v>
      </c>
      <c r="AE119" s="282">
        <f t="shared" ca="1" si="111"/>
        <v>40.195</v>
      </c>
      <c r="AF119" s="282">
        <f t="shared" ca="1" si="112"/>
        <v>42.271000000000001</v>
      </c>
      <c r="AG119" s="282">
        <f t="shared" ca="1" si="113"/>
        <v>44.424999999999997</v>
      </c>
      <c r="AH119" s="282">
        <f t="shared" ca="1" si="114"/>
        <v>47.431999999999995</v>
      </c>
      <c r="AI119" s="282">
        <f t="shared" ca="1" si="115"/>
        <v>48.760999999999996</v>
      </c>
      <c r="AJ119" s="282">
        <f t="shared" ca="1" si="118"/>
        <v>50.125999999999998</v>
      </c>
      <c r="AK119" s="282">
        <f t="shared" ca="1" si="119"/>
        <v>51.555999999999997</v>
      </c>
    </row>
    <row r="120" spans="1:37" x14ac:dyDescent="0.3">
      <c r="A120" s="75" t="s">
        <v>1037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1038</v>
      </c>
      <c r="G120" s="74">
        <f t="shared" ref="G120" ca="1" si="125">IF(E120="E",ROUND(T120,0),ROUND(T120,3))</f>
        <v>102407</v>
      </c>
      <c r="H120" s="74">
        <f t="shared" ref="H120" ca="1" si="126">IF(F120="E",ROUND(U120,0),ROUND(U120,3))</f>
        <v>106507</v>
      </c>
      <c r="I120" s="74">
        <f t="shared" ref="I120" ca="1" si="127">IF(G120="E",ROUND(V120,0),ROUND(V120,3))</f>
        <v>110772</v>
      </c>
      <c r="J120" s="74">
        <f t="shared" ref="J120" ca="1" si="128">IF(H120="E",ROUND(W120,0),ROUND(W120,3))</f>
        <v>115208</v>
      </c>
      <c r="K120" s="74">
        <f t="shared" ref="K120" ca="1" si="129">IF(I120="E",ROUND(X120,0),ROUND(X120,3))</f>
        <v>119821</v>
      </c>
      <c r="L120" s="74"/>
      <c r="M120" s="74"/>
      <c r="N120" s="72"/>
      <c r="P120" s="187" t="str">
        <f t="shared" si="120"/>
        <v>59486C</v>
      </c>
      <c r="Q120" s="191" t="s">
        <v>600</v>
      </c>
      <c r="R120" s="188" t="str">
        <f t="shared" si="122"/>
        <v>Manager Community &amp; Cultural Engagement</v>
      </c>
      <c r="S120" s="189" t="str">
        <f t="shared" si="121"/>
        <v>116</v>
      </c>
      <c r="T120" s="186" cm="1">
        <f t="array" aca="1" ref="T120" ca="1">ROUND(IF($Q120="Y",VLOOKUP($P120, INDIRECT($Q$2),T$6,0)*INDIRECT($P$1),VLOOKUP($P120, INDIRECT($Q$2),T$6,0)),IF($E120="E",0,3))</f>
        <v>102407</v>
      </c>
      <c r="U120" s="186" cm="1">
        <f t="array" aca="1" ref="U120" ca="1">ROUND(IF($Q120="Y",VLOOKUP($P120, INDIRECT($Q$2),U$6,0)*INDIRECT($P$1),VLOOKUP($P120, INDIRECT($Q$2),U$6,0)),IF($E120="E",0,3))</f>
        <v>106507</v>
      </c>
      <c r="V120" s="186" cm="1">
        <f t="array" aca="1" ref="V120" ca="1">ROUND(IF($Q120="Y",VLOOKUP($P120, INDIRECT($Q$2),V$6,0)*INDIRECT($P$1),VLOOKUP($P120, INDIRECT($Q$2),V$6,0)),IF($E120="E",0,3))</f>
        <v>110772</v>
      </c>
      <c r="W120" s="186" cm="1">
        <f t="array" aca="1" ref="W120" ca="1">ROUND(IF($Q120="Y",VLOOKUP($P120, INDIRECT($Q$2),W$6,0)*INDIRECT($P$1),VLOOKUP($P120, INDIRECT($Q$2),W$6,0)),IF($E120="E",0,3))</f>
        <v>115208</v>
      </c>
      <c r="X120" s="186" cm="1">
        <f t="array" aca="1" ref="X120" ca="1">ROUND(IF($Q120="Y",VLOOKUP($P120, INDIRECT($Q$2),X$6,0)*INDIRECT($P$1),VLOOKUP($P120, INDIRECT($Q$2),X$6,0)),IF($E120="E",0,3))</f>
        <v>119821</v>
      </c>
      <c r="AA120" s="186"/>
      <c r="AB120" s="282" t="str">
        <f t="shared" si="101"/>
        <v>59486C</v>
      </c>
      <c r="AC120" s="130" t="str">
        <f t="shared" si="123"/>
        <v>Manager Community &amp; Cultural Engagement</v>
      </c>
      <c r="AD120" s="284" t="str">
        <f t="shared" si="124"/>
        <v>116</v>
      </c>
      <c r="AE120" s="282">
        <f t="shared" ref="AE120" ca="1" si="130">IF(T120=0,"",IF($E120="E",ROUNDUP(T120/2080,3),T120))</f>
        <v>49.234999999999999</v>
      </c>
      <c r="AF120" s="282">
        <f t="shared" ref="AF120" ca="1" si="131">IF(U120=0,"",IF($E120="E",ROUNDUP(U120/2080,3),U120))</f>
        <v>51.205999999999996</v>
      </c>
      <c r="AG120" s="282">
        <f t="shared" ref="AG120" ca="1" si="132">IF(V120=0,"",IF($E120="E",ROUNDUP(V120/2080,3),V120))</f>
        <v>53.256</v>
      </c>
      <c r="AH120" s="282">
        <f t="shared" ref="AH120" ca="1" si="133">IF(W120=0,"",IF($E120="E",ROUNDUP(W120/2080,3),W120))</f>
        <v>55.388999999999996</v>
      </c>
      <c r="AI120" s="282">
        <f t="shared" ref="AI120" ca="1" si="134">IF(X120=0,"",IF($E120="E",ROUNDUP(X120/2080,3),X120))</f>
        <v>57.606999999999999</v>
      </c>
      <c r="AJ120" s="282"/>
      <c r="AK120" s="282"/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ca="1" si="106"/>
        <v>88615</v>
      </c>
      <c r="H121" s="74">
        <f t="shared" ca="1" si="107"/>
        <v>93278</v>
      </c>
      <c r="I121" s="74">
        <f t="shared" ca="1" si="108"/>
        <v>98187</v>
      </c>
      <c r="J121" s="74">
        <f t="shared" ca="1" si="109"/>
        <v>103356</v>
      </c>
      <c r="K121" s="74">
        <f t="shared" ca="1" si="110"/>
        <v>106246</v>
      </c>
      <c r="L121" s="74">
        <f t="shared" ca="1" si="116"/>
        <v>109225</v>
      </c>
      <c r="M121" s="74">
        <f t="shared" ca="1" si="117"/>
        <v>112338</v>
      </c>
      <c r="N121" s="72"/>
      <c r="P121" s="187" t="str">
        <f t="shared" si="120"/>
        <v>59463C</v>
      </c>
      <c r="Q121" s="191" t="s">
        <v>600</v>
      </c>
      <c r="R121" s="188" t="str">
        <f t="shared" si="122"/>
        <v>Manager Crime Prevention Specialists</v>
      </c>
      <c r="S121" s="189" t="str">
        <f t="shared" si="121"/>
        <v>83</v>
      </c>
      <c r="T121" s="186" cm="1">
        <f t="array" aca="1" ref="T121" ca="1">ROUND(IF($Q121="Y",VLOOKUP($P121, INDIRECT($Q$2),T$6,0)*INDIRECT($P$1),VLOOKUP($P121, INDIRECT($Q$2),T$6,0)),IF($E121="E",0,3))</f>
        <v>88615</v>
      </c>
      <c r="U121" s="186" cm="1">
        <f t="array" aca="1" ref="U121" ca="1">ROUND(IF($Q121="Y",VLOOKUP($P121, INDIRECT($Q$2),U$6,0)*INDIRECT($P$1),VLOOKUP($P121, INDIRECT($Q$2),U$6,0)),IF($E121="E",0,3))</f>
        <v>93278</v>
      </c>
      <c r="V121" s="186" cm="1">
        <f t="array" aca="1" ref="V121" ca="1">ROUND(IF($Q121="Y",VLOOKUP($P121, INDIRECT($Q$2),V$6,0)*INDIRECT($P$1),VLOOKUP($P121, INDIRECT($Q$2),V$6,0)),IF($E121="E",0,3))</f>
        <v>98187</v>
      </c>
      <c r="W121" s="186" cm="1">
        <f t="array" aca="1" ref="W121" ca="1">ROUND(IF($Q121="Y",VLOOKUP($P121, INDIRECT($Q$2),W$6,0)*INDIRECT($P$1),VLOOKUP($P121, INDIRECT($Q$2),W$6,0)),IF($E121="E",0,3))</f>
        <v>103356</v>
      </c>
      <c r="X121" s="186" cm="1">
        <f t="array" aca="1" ref="X121" ca="1">ROUND(IF($Q121="Y",VLOOKUP($P121, INDIRECT($Q$2),X$6,0)*INDIRECT($P$1),VLOOKUP($P121, INDIRECT($Q$2),X$6,0)),IF($E121="E",0,3))</f>
        <v>106246</v>
      </c>
      <c r="Y121" s="186" cm="1">
        <f t="array" aca="1" ref="Y121" ca="1">ROUND(IF($Q121="Y",VLOOKUP($P121, INDIRECT($Q$2),Y$6,0)*INDIRECT($P$1),VLOOKUP($P121, INDIRECT($Q$2),Y$6,0)),IF($E121="E",0,3))</f>
        <v>109225</v>
      </c>
      <c r="Z121" s="186" cm="1">
        <f t="array" aca="1" ref="Z121" ca="1">ROUND(IF($Q121="Y",VLOOKUP($P121, INDIRECT($Q$2),Z$6,0)*INDIRECT($P$1),VLOOKUP($P121, INDIRECT($Q$2),Z$6,0)),IF($E121="E",0,3))</f>
        <v>112338</v>
      </c>
      <c r="AA121" s="186"/>
      <c r="AB121" s="282" t="str">
        <f t="shared" si="101"/>
        <v>59463C</v>
      </c>
      <c r="AC121" s="130" t="str">
        <f t="shared" si="123"/>
        <v>Manager Crime Prevention Specialists</v>
      </c>
      <c r="AD121" s="284" t="str">
        <f t="shared" si="124"/>
        <v>83</v>
      </c>
      <c r="AE121" s="282">
        <f t="shared" ca="1" si="111"/>
        <v>42.603999999999999</v>
      </c>
      <c r="AF121" s="282">
        <f t="shared" ca="1" si="112"/>
        <v>44.845999999999997</v>
      </c>
      <c r="AG121" s="282">
        <f t="shared" ca="1" si="113"/>
        <v>47.205999999999996</v>
      </c>
      <c r="AH121" s="282">
        <f t="shared" ca="1" si="114"/>
        <v>49.690999999999995</v>
      </c>
      <c r="AI121" s="282">
        <f t="shared" ca="1" si="115"/>
        <v>51.08</v>
      </c>
      <c r="AJ121" s="282">
        <f t="shared" ca="1" si="118"/>
        <v>52.512999999999998</v>
      </c>
      <c r="AK121" s="282">
        <f t="shared" ca="1" si="119"/>
        <v>54.009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106"/>
        <v>92260</v>
      </c>
      <c r="H122" s="74">
        <f t="shared" ca="1" si="107"/>
        <v>97117</v>
      </c>
      <c r="I122" s="74">
        <f t="shared" ca="1" si="108"/>
        <v>102226</v>
      </c>
      <c r="J122" s="74">
        <f t="shared" ca="1" si="109"/>
        <v>109178</v>
      </c>
      <c r="K122" s="74">
        <f t="shared" ca="1" si="110"/>
        <v>112237</v>
      </c>
      <c r="L122" s="74">
        <f t="shared" ca="1" si="116"/>
        <v>115381</v>
      </c>
      <c r="M122" s="74">
        <f t="shared" ca="1" si="117"/>
        <v>118668</v>
      </c>
      <c r="N122" s="72"/>
      <c r="P122" s="187" t="str">
        <f t="shared" si="120"/>
        <v>06643C</v>
      </c>
      <c r="Q122" s="191" t="s">
        <v>600</v>
      </c>
      <c r="R122" s="188" t="str">
        <f t="shared" si="122"/>
        <v>Manager Development Coordination</v>
      </c>
      <c r="S122" s="189" t="str">
        <f t="shared" si="121"/>
        <v>41C</v>
      </c>
      <c r="T122" s="186" cm="1">
        <f t="array" aca="1" ref="T122" ca="1">ROUND(IF($Q122="Y",VLOOKUP($P122, INDIRECT($Q$2),T$6,0)*INDIRECT($P$1),VLOOKUP($P122, INDIRECT($Q$2),T$6,0)),IF($E122="E",0,3))</f>
        <v>92260</v>
      </c>
      <c r="U122" s="186" cm="1">
        <f t="array" aca="1" ref="U122" ca="1">ROUND(IF($Q122="Y",VLOOKUP($P122, INDIRECT($Q$2),U$6,0)*INDIRECT($P$1),VLOOKUP($P122, INDIRECT($Q$2),U$6,0)),IF($E122="E",0,3))</f>
        <v>97117</v>
      </c>
      <c r="V122" s="186" cm="1">
        <f t="array" aca="1" ref="V122" ca="1">ROUND(IF($Q122="Y",VLOOKUP($P122, INDIRECT($Q$2),V$6,0)*INDIRECT($P$1),VLOOKUP($P122, INDIRECT($Q$2),V$6,0)),IF($E122="E",0,3))</f>
        <v>102226</v>
      </c>
      <c r="W122" s="186" cm="1">
        <f t="array" aca="1" ref="W122" ca="1">ROUND(IF($Q122="Y",VLOOKUP($P122, INDIRECT($Q$2),W$6,0)*INDIRECT($P$1),VLOOKUP($P122, INDIRECT($Q$2),W$6,0)),IF($E122="E",0,3))</f>
        <v>109178</v>
      </c>
      <c r="X122" s="186" cm="1">
        <f t="array" aca="1" ref="X122" ca="1">ROUND(IF($Q122="Y",VLOOKUP($P122, INDIRECT($Q$2),X$6,0)*INDIRECT($P$1),VLOOKUP($P122, INDIRECT($Q$2),X$6,0)),IF($E122="E",0,3))</f>
        <v>112237</v>
      </c>
      <c r="Y122" s="186" cm="1">
        <f t="array" aca="1" ref="Y122" ca="1">ROUND(IF($Q122="Y",VLOOKUP($P122, INDIRECT($Q$2),Y$6,0)*INDIRECT($P$1),VLOOKUP($P122, INDIRECT($Q$2),Y$6,0)),IF($E122="E",0,3))</f>
        <v>115381</v>
      </c>
      <c r="Z122" s="186" cm="1">
        <f t="array" aca="1" ref="Z122" ca="1">ROUND(IF($Q122="Y",VLOOKUP($P122, INDIRECT($Q$2),Z$6,0)*INDIRECT($P$1),VLOOKUP($P122, INDIRECT($Q$2),Z$6,0)),IF($E122="E",0,3))</f>
        <v>118668</v>
      </c>
      <c r="AA122" s="186"/>
      <c r="AB122" s="282" t="str">
        <f t="shared" si="101"/>
        <v>06643C</v>
      </c>
      <c r="AC122" s="130" t="str">
        <f t="shared" si="123"/>
        <v>Manager Development Coordination</v>
      </c>
      <c r="AD122" s="284" t="str">
        <f t="shared" si="124"/>
        <v>41C</v>
      </c>
      <c r="AE122" s="282">
        <f t="shared" ca="1" si="111"/>
        <v>44.355999999999995</v>
      </c>
      <c r="AF122" s="282">
        <f t="shared" ca="1" si="112"/>
        <v>46.690999999999995</v>
      </c>
      <c r="AG122" s="282">
        <f t="shared" ca="1" si="113"/>
        <v>49.147999999999996</v>
      </c>
      <c r="AH122" s="282">
        <f t="shared" ca="1" si="114"/>
        <v>52.489999999999995</v>
      </c>
      <c r="AI122" s="282">
        <f t="shared" ca="1" si="115"/>
        <v>53.960999999999999</v>
      </c>
      <c r="AJ122" s="282">
        <f t="shared" ca="1" si="118"/>
        <v>55.471999999999994</v>
      </c>
      <c r="AK122" s="282">
        <f t="shared" ca="1" si="119"/>
        <v>57.052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106"/>
        <v>99902</v>
      </c>
      <c r="H123" s="74">
        <f t="shared" ca="1" si="107"/>
        <v>104897</v>
      </c>
      <c r="I123" s="74">
        <f t="shared" ca="1" si="108"/>
        <v>110140</v>
      </c>
      <c r="J123" s="74">
        <f t="shared" ca="1" si="109"/>
        <v>117335</v>
      </c>
      <c r="K123" s="74">
        <f t="shared" ca="1" si="110"/>
        <v>120622</v>
      </c>
      <c r="L123" s="74">
        <f t="shared" ca="1" si="116"/>
        <v>124002</v>
      </c>
      <c r="M123" s="74">
        <f t="shared" ca="1" si="117"/>
        <v>127534</v>
      </c>
      <c r="N123" s="72"/>
      <c r="P123" s="187" t="str">
        <f t="shared" si="120"/>
        <v>06644C</v>
      </c>
      <c r="Q123" s="191" t="s">
        <v>600</v>
      </c>
      <c r="R123" s="188" t="str">
        <f t="shared" si="122"/>
        <v>Manager Development Finance</v>
      </c>
      <c r="S123" s="189" t="str">
        <f t="shared" si="121"/>
        <v>50</v>
      </c>
      <c r="T123" s="186" cm="1">
        <f t="array" aca="1" ref="T123" ca="1">ROUND(IF($Q123="Y",VLOOKUP($P123, INDIRECT($Q$2),T$6,0)*INDIRECT($P$1),VLOOKUP($P123, INDIRECT($Q$2),T$6,0)),IF($E123="E",0,3))</f>
        <v>99902</v>
      </c>
      <c r="U123" s="186" cm="1">
        <f t="array" aca="1" ref="U123" ca="1">ROUND(IF($Q123="Y",VLOOKUP($P123, INDIRECT($Q$2),U$6,0)*INDIRECT($P$1),VLOOKUP($P123, INDIRECT($Q$2),U$6,0)),IF($E123="E",0,3))</f>
        <v>104897</v>
      </c>
      <c r="V123" s="186" cm="1">
        <f t="array" aca="1" ref="V123" ca="1">ROUND(IF($Q123="Y",VLOOKUP($P123, INDIRECT($Q$2),V$6,0)*INDIRECT($P$1),VLOOKUP($P123, INDIRECT($Q$2),V$6,0)),IF($E123="E",0,3))</f>
        <v>110140</v>
      </c>
      <c r="W123" s="186" cm="1">
        <f t="array" aca="1" ref="W123" ca="1">ROUND(IF($Q123="Y",VLOOKUP($P123, INDIRECT($Q$2),W$6,0)*INDIRECT($P$1),VLOOKUP($P123, INDIRECT($Q$2),W$6,0)),IF($E123="E",0,3))</f>
        <v>117335</v>
      </c>
      <c r="X123" s="186" cm="1">
        <f t="array" aca="1" ref="X123" ca="1">ROUND(IF($Q123="Y",VLOOKUP($P123, INDIRECT($Q$2),X$6,0)*INDIRECT($P$1),VLOOKUP($P123, INDIRECT($Q$2),X$6,0)),IF($E123="E",0,3))</f>
        <v>120622</v>
      </c>
      <c r="Y123" s="186" cm="1">
        <f t="array" aca="1" ref="Y123" ca="1">ROUND(IF($Q123="Y",VLOOKUP($P123, INDIRECT($Q$2),Y$6,0)*INDIRECT($P$1),VLOOKUP($P123, INDIRECT($Q$2),Y$6,0)),IF($E123="E",0,3))</f>
        <v>124002</v>
      </c>
      <c r="Z123" s="186" cm="1">
        <f t="array" aca="1" ref="Z123" ca="1">ROUND(IF($Q123="Y",VLOOKUP($P123, INDIRECT($Q$2),Z$6,0)*INDIRECT($P$1),VLOOKUP($P123, INDIRECT($Q$2),Z$6,0)),IF($E123="E",0,3))</f>
        <v>127534</v>
      </c>
      <c r="AA123" s="186"/>
      <c r="AB123" s="282" t="str">
        <f t="shared" si="101"/>
        <v>06644C</v>
      </c>
      <c r="AC123" s="130" t="str">
        <f t="shared" si="123"/>
        <v>Manager Development Finance</v>
      </c>
      <c r="AD123" s="284" t="str">
        <f t="shared" si="124"/>
        <v>50</v>
      </c>
      <c r="AE123" s="282">
        <f t="shared" ca="1" si="111"/>
        <v>48.03</v>
      </c>
      <c r="AF123" s="282">
        <f t="shared" ca="1" si="112"/>
        <v>50.431999999999995</v>
      </c>
      <c r="AG123" s="282">
        <f t="shared" ca="1" si="113"/>
        <v>52.951999999999998</v>
      </c>
      <c r="AH123" s="282">
        <f t="shared" ca="1" si="114"/>
        <v>56.411999999999999</v>
      </c>
      <c r="AI123" s="282">
        <f t="shared" ca="1" si="115"/>
        <v>57.991999999999997</v>
      </c>
      <c r="AJ123" s="282">
        <f t="shared" ca="1" si="118"/>
        <v>59.616999999999997</v>
      </c>
      <c r="AK123" s="282">
        <f t="shared" ca="1" si="119"/>
        <v>61.314999999999998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106"/>
        <v>114159</v>
      </c>
      <c r="H124" s="74">
        <f t="shared" ca="1" si="107"/>
        <v>118723</v>
      </c>
      <c r="I124" s="74">
        <f t="shared" ca="1" si="108"/>
        <v>123473</v>
      </c>
      <c r="J124" s="74">
        <f t="shared" ca="1" si="109"/>
        <v>128412</v>
      </c>
      <c r="K124" s="74">
        <f t="shared" ca="1" si="110"/>
        <v>133549</v>
      </c>
      <c r="L124" s="74">
        <f t="shared" ca="1" si="116"/>
        <v>0</v>
      </c>
      <c r="M124" s="74">
        <f t="shared" ca="1" si="117"/>
        <v>0</v>
      </c>
      <c r="N124" s="72"/>
      <c r="P124" s="187" t="str">
        <f t="shared" si="120"/>
        <v>52570C</v>
      </c>
      <c r="Q124" s="191" t="s">
        <v>600</v>
      </c>
      <c r="R124" s="188" t="str">
        <f t="shared" si="122"/>
        <v>Manager Economic Development (CPED)</v>
      </c>
      <c r="S124" s="189" t="str">
        <f t="shared" si="121"/>
        <v>63</v>
      </c>
      <c r="T124" s="186" cm="1">
        <f t="array" aca="1" ref="T124" ca="1">ROUND(IF($Q124="Y",VLOOKUP($P124, INDIRECT($Q$2),T$6,0)*INDIRECT($P$1),VLOOKUP($P124, INDIRECT($Q$2),T$6,0)),IF($E124="E",0,3))</f>
        <v>114159</v>
      </c>
      <c r="U124" s="186" cm="1">
        <f t="array" aca="1" ref="U124" ca="1">ROUND(IF($Q124="Y",VLOOKUP($P124, INDIRECT($Q$2),U$6,0)*INDIRECT($P$1),VLOOKUP($P124, INDIRECT($Q$2),U$6,0)),IF($E124="E",0,3))</f>
        <v>118723</v>
      </c>
      <c r="V124" s="186" cm="1">
        <f t="array" aca="1" ref="V124" ca="1">ROUND(IF($Q124="Y",VLOOKUP($P124, INDIRECT($Q$2),V$6,0)*INDIRECT($P$1),VLOOKUP($P124, INDIRECT($Q$2),V$6,0)),IF($E124="E",0,3))</f>
        <v>123473</v>
      </c>
      <c r="W124" s="186" cm="1">
        <f t="array" aca="1" ref="W124" ca="1">ROUND(IF($Q124="Y",VLOOKUP($P124, INDIRECT($Q$2),W$6,0)*INDIRECT($P$1),VLOOKUP($P124, INDIRECT($Q$2),W$6,0)),IF($E124="E",0,3))</f>
        <v>128412</v>
      </c>
      <c r="X124" s="186" cm="1">
        <f t="array" aca="1" ref="X124" ca="1">ROUND(IF($Q124="Y",VLOOKUP($P124, INDIRECT($Q$2),X$6,0)*INDIRECT($P$1),VLOOKUP($P124, INDIRECT($Q$2),X$6,0)),IF($E124="E",0,3))</f>
        <v>133549</v>
      </c>
      <c r="Y124" s="186" cm="1">
        <f t="array" aca="1" ref="Y124" ca="1">ROUND(IF($Q124="Y",VLOOKUP($P124, INDIRECT($Q$2),Y$6,0)*INDIRECT($P$1),VLOOKUP($P124, INDIRECT($Q$2),Y$6,0)),IF($E124="E",0,3))</f>
        <v>0</v>
      </c>
      <c r="Z124" s="186" cm="1">
        <f t="array" aca="1" ref="Z124" ca="1">ROUND(IF($Q124="Y",VLOOKUP($P124, INDIRECT($Q$2),Z$6,0)*INDIRECT($P$1),VLOOKUP($P124, INDIRECT($Q$2),Z$6,0)),IF($E124="E",0,3))</f>
        <v>0</v>
      </c>
      <c r="AA124" s="186"/>
      <c r="AB124" s="282" t="str">
        <f t="shared" si="101"/>
        <v>52570C</v>
      </c>
      <c r="AC124" s="130" t="str">
        <f t="shared" si="123"/>
        <v>Manager Economic Development (CPED)</v>
      </c>
      <c r="AD124" s="284" t="str">
        <f t="shared" si="124"/>
        <v>63</v>
      </c>
      <c r="AE124" s="282">
        <f t="shared" ca="1" si="111"/>
        <v>54.884999999999998</v>
      </c>
      <c r="AF124" s="282">
        <f t="shared" ca="1" si="112"/>
        <v>57.079000000000001</v>
      </c>
      <c r="AG124" s="282">
        <f t="shared" ca="1" si="113"/>
        <v>59.363</v>
      </c>
      <c r="AH124" s="282">
        <f t="shared" ca="1" si="114"/>
        <v>61.736999999999995</v>
      </c>
      <c r="AI124" s="282">
        <f t="shared" ca="1" si="115"/>
        <v>64.207000000000008</v>
      </c>
      <c r="AJ124" s="282" t="str">
        <f t="shared" ca="1" si="118"/>
        <v/>
      </c>
      <c r="AK124" s="282" t="str">
        <f t="shared" ca="1" si="119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ca="1" si="106"/>
        <v>88220</v>
      </c>
      <c r="H125" s="74">
        <f t="shared" ca="1" si="107"/>
        <v>91753</v>
      </c>
      <c r="I125" s="74">
        <f t="shared" ca="1" si="108"/>
        <v>95426</v>
      </c>
      <c r="J125" s="74">
        <f t="shared" ca="1" si="109"/>
        <v>99247</v>
      </c>
      <c r="K125" s="74">
        <f t="shared" ca="1" si="110"/>
        <v>103222</v>
      </c>
      <c r="L125" s="74">
        <f t="shared" ca="1" si="116"/>
        <v>0</v>
      </c>
      <c r="M125" s="74">
        <f t="shared" ca="1" si="117"/>
        <v>0</v>
      </c>
      <c r="N125" s="72"/>
      <c r="P125" s="187" t="str">
        <f t="shared" si="120"/>
        <v>59456C</v>
      </c>
      <c r="Q125" s="191" t="s">
        <v>600</v>
      </c>
      <c r="R125" s="188" t="str">
        <f t="shared" si="122"/>
        <v>Manager Election Administration</v>
      </c>
      <c r="S125" s="189" t="str">
        <f t="shared" si="121"/>
        <v>127</v>
      </c>
      <c r="T125" s="186" cm="1">
        <f t="array" aca="1" ref="T125" ca="1">ROUND(IF($Q125="Y",VLOOKUP($P125, INDIRECT($Q$2),T$6,0)*INDIRECT($P$1),VLOOKUP($P125, INDIRECT($Q$2),T$6,0)),IF($E125="E",0,3))</f>
        <v>88220</v>
      </c>
      <c r="U125" s="186" cm="1">
        <f t="array" aca="1" ref="U125" ca="1">ROUND(IF($Q125="Y",VLOOKUP($P125, INDIRECT($Q$2),U$6,0)*INDIRECT($P$1),VLOOKUP($P125, INDIRECT($Q$2),U$6,0)),IF($E125="E",0,3))</f>
        <v>91753</v>
      </c>
      <c r="V125" s="186" cm="1">
        <f t="array" aca="1" ref="V125" ca="1">ROUND(IF($Q125="Y",VLOOKUP($P125, INDIRECT($Q$2),V$6,0)*INDIRECT($P$1),VLOOKUP($P125, INDIRECT($Q$2),V$6,0)),IF($E125="E",0,3))</f>
        <v>95426</v>
      </c>
      <c r="W125" s="186" cm="1">
        <f t="array" aca="1" ref="W125" ca="1">ROUND(IF($Q125="Y",VLOOKUP($P125, INDIRECT($Q$2),W$6,0)*INDIRECT($P$1),VLOOKUP($P125, INDIRECT($Q$2),W$6,0)),IF($E125="E",0,3))</f>
        <v>99247</v>
      </c>
      <c r="X125" s="186" cm="1">
        <f t="array" aca="1" ref="X125" ca="1">ROUND(IF($Q125="Y",VLOOKUP($P125, INDIRECT($Q$2),X$6,0)*INDIRECT($P$1),VLOOKUP($P125, INDIRECT($Q$2),X$6,0)),IF($E125="E",0,3))</f>
        <v>103222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1"/>
        <v>59456C</v>
      </c>
      <c r="AC125" s="130" t="str">
        <f t="shared" si="123"/>
        <v>Manager Election Administration</v>
      </c>
      <c r="AD125" s="284" t="str">
        <f t="shared" si="124"/>
        <v>127</v>
      </c>
      <c r="AE125" s="282">
        <f t="shared" ca="1" si="111"/>
        <v>42.413999999999994</v>
      </c>
      <c r="AF125" s="282">
        <f t="shared" ca="1" si="112"/>
        <v>44.113</v>
      </c>
      <c r="AG125" s="282">
        <f t="shared" ca="1" si="113"/>
        <v>45.878</v>
      </c>
      <c r="AH125" s="282">
        <f t="shared" ca="1" si="114"/>
        <v>47.714999999999996</v>
      </c>
      <c r="AI125" s="282">
        <f t="shared" ca="1" si="115"/>
        <v>49.625999999999998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106"/>
        <v>110255</v>
      </c>
      <c r="H126" s="74">
        <f t="shared" ca="1" si="107"/>
        <v>114669</v>
      </c>
      <c r="I126" s="74">
        <f t="shared" ca="1" si="108"/>
        <v>119260</v>
      </c>
      <c r="J126" s="74">
        <f t="shared" ca="1" si="109"/>
        <v>124035</v>
      </c>
      <c r="K126" s="74">
        <f t="shared" ca="1" si="110"/>
        <v>129003</v>
      </c>
      <c r="L126" s="74">
        <f t="shared" ca="1" si="116"/>
        <v>0</v>
      </c>
      <c r="M126" s="74">
        <f t="shared" ca="1" si="117"/>
        <v>0</v>
      </c>
      <c r="N126" s="72"/>
      <c r="P126" s="187" t="str">
        <f t="shared" si="120"/>
        <v>06708C</v>
      </c>
      <c r="Q126" s="191" t="s">
        <v>600</v>
      </c>
      <c r="R126" s="188" t="str">
        <f t="shared" si="122"/>
        <v>Manager Equity and Inclusion</v>
      </c>
      <c r="S126" s="189" t="str">
        <f t="shared" si="121"/>
        <v>044</v>
      </c>
      <c r="T126" s="186" cm="1">
        <f t="array" aca="1" ref="T126" ca="1">ROUND(IF($Q126="Y",VLOOKUP($P126, INDIRECT($Q$2),T$6,0)*INDIRECT($P$1),VLOOKUP($P126, INDIRECT($Q$2),T$6,0)),IF($E126="E",0,3))</f>
        <v>110255</v>
      </c>
      <c r="U126" s="186" cm="1">
        <f t="array" aca="1" ref="U126" ca="1">ROUND(IF($Q126="Y",VLOOKUP($P126, INDIRECT($Q$2),U$6,0)*INDIRECT($P$1),VLOOKUP($P126, INDIRECT($Q$2),U$6,0)),IF($E126="E",0,3))</f>
        <v>114669</v>
      </c>
      <c r="V126" s="186" cm="1">
        <f t="array" aca="1" ref="V126" ca="1">ROUND(IF($Q126="Y",VLOOKUP($P126, INDIRECT($Q$2),V$6,0)*INDIRECT($P$1),VLOOKUP($P126, INDIRECT($Q$2),V$6,0)),IF($E126="E",0,3))</f>
        <v>119260</v>
      </c>
      <c r="W126" s="186" cm="1">
        <f t="array" aca="1" ref="W126" ca="1">ROUND(IF($Q126="Y",VLOOKUP($P126, INDIRECT($Q$2),W$6,0)*INDIRECT($P$1),VLOOKUP($P126, INDIRECT($Q$2),W$6,0)),IF($E126="E",0,3))</f>
        <v>124035</v>
      </c>
      <c r="X126" s="186" cm="1">
        <f t="array" aca="1" ref="X126" ca="1">ROUND(IF($Q126="Y",VLOOKUP($P126, INDIRECT($Q$2),X$6,0)*INDIRECT($P$1),VLOOKUP($P126, INDIRECT($Q$2),X$6,0)),IF($E126="E",0,3))</f>
        <v>129003</v>
      </c>
      <c r="Y126" s="186" cm="1">
        <f t="array" aca="1" ref="Y126" ca="1">ROUND(IF($Q126="Y",VLOOKUP($P126, INDIRECT($Q$2),Y$6,0)*INDIRECT($P$1),VLOOKUP($P126, INDIRECT($Q$2),Y$6,0)),IF($E126="E",0,3))</f>
        <v>0</v>
      </c>
      <c r="Z126" s="186" cm="1">
        <f t="array" aca="1" ref="Z126" ca="1">ROUND(IF($Q126="Y",VLOOKUP($P126, INDIRECT($Q$2),Z$6,0)*INDIRECT($P$1),VLOOKUP($P126, INDIRECT($Q$2),Z$6,0)),IF($E126="E",0,3))</f>
        <v>0</v>
      </c>
      <c r="AA126" s="186"/>
      <c r="AB126" s="282" t="str">
        <f t="shared" si="101"/>
        <v>06708C</v>
      </c>
      <c r="AC126" s="130" t="str">
        <f t="shared" si="123"/>
        <v>Manager Equity and Inclusion</v>
      </c>
      <c r="AD126" s="284" t="str">
        <f t="shared" si="124"/>
        <v>044</v>
      </c>
      <c r="AE126" s="282">
        <f t="shared" ca="1" si="111"/>
        <v>53.007999999999996</v>
      </c>
      <c r="AF126" s="282">
        <f t="shared" ca="1" si="112"/>
        <v>55.129999999999995</v>
      </c>
      <c r="AG126" s="282">
        <f t="shared" ca="1" si="113"/>
        <v>57.336999999999996</v>
      </c>
      <c r="AH126" s="282">
        <f t="shared" ca="1" si="114"/>
        <v>59.632999999999996</v>
      </c>
      <c r="AI126" s="282">
        <f t="shared" ca="1" si="115"/>
        <v>62.021000000000001</v>
      </c>
      <c r="AJ126" s="282" t="str">
        <f t="shared" ref="AJ126:AJ157" ca="1" si="135">IF(Y126=0,"",IF($E126="E",ROUNDUP(Y126/2080,3),Y126))</f>
        <v/>
      </c>
      <c r="AK126" s="282" t="str">
        <f t="shared" ref="AK126:AK157" ca="1" si="136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106"/>
        <v>92640</v>
      </c>
      <c r="H127" s="74">
        <f t="shared" ca="1" si="107"/>
        <v>97396</v>
      </c>
      <c r="I127" s="74">
        <f t="shared" ca="1" si="108"/>
        <v>102350</v>
      </c>
      <c r="J127" s="74">
        <f t="shared" ca="1" si="109"/>
        <v>109197</v>
      </c>
      <c r="K127" s="74">
        <f t="shared" ca="1" si="110"/>
        <v>112254</v>
      </c>
      <c r="L127" s="74">
        <f t="shared" ca="1" si="116"/>
        <v>115398</v>
      </c>
      <c r="M127" s="74">
        <f t="shared" ca="1" si="117"/>
        <v>118689</v>
      </c>
      <c r="N127" s="72"/>
      <c r="P127" s="187" t="str">
        <f t="shared" si="120"/>
        <v>06710C</v>
      </c>
      <c r="Q127" s="191" t="s">
        <v>600</v>
      </c>
      <c r="R127" s="188" t="str">
        <f t="shared" si="122"/>
        <v>Manager Finance</v>
      </c>
      <c r="S127" s="189" t="str">
        <f t="shared" si="121"/>
        <v>39</v>
      </c>
      <c r="T127" s="186" cm="1">
        <f t="array" aca="1" ref="T127" ca="1">ROUND(IF($Q127="Y",VLOOKUP($P127, INDIRECT($Q$2),T$6,0)*INDIRECT($P$1),VLOOKUP($P127, INDIRECT($Q$2),T$6,0)),IF($E127="E",0,3))</f>
        <v>92640</v>
      </c>
      <c r="U127" s="186" cm="1">
        <f t="array" aca="1" ref="U127" ca="1">ROUND(IF($Q127="Y",VLOOKUP($P127, INDIRECT($Q$2),U$6,0)*INDIRECT($P$1),VLOOKUP($P127, INDIRECT($Q$2),U$6,0)),IF($E127="E",0,3))</f>
        <v>97396</v>
      </c>
      <c r="V127" s="186" cm="1">
        <f t="array" aca="1" ref="V127" ca="1">ROUND(IF($Q127="Y",VLOOKUP($P127, INDIRECT($Q$2),V$6,0)*INDIRECT($P$1),VLOOKUP($P127, INDIRECT($Q$2),V$6,0)),IF($E127="E",0,3))</f>
        <v>102350</v>
      </c>
      <c r="W127" s="186" cm="1">
        <f t="array" aca="1" ref="W127" ca="1">ROUND(IF($Q127="Y",VLOOKUP($P127, INDIRECT($Q$2),W$6,0)*INDIRECT($P$1),VLOOKUP($P127, INDIRECT($Q$2),W$6,0)),IF($E127="E",0,3))</f>
        <v>109197</v>
      </c>
      <c r="X127" s="186" cm="1">
        <f t="array" aca="1" ref="X127" ca="1">ROUND(IF($Q127="Y",VLOOKUP($P127, INDIRECT($Q$2),X$6,0)*INDIRECT($P$1),VLOOKUP($P127, INDIRECT($Q$2),X$6,0)),IF($E127="E",0,3))</f>
        <v>112254</v>
      </c>
      <c r="Y127" s="186" cm="1">
        <f t="array" aca="1" ref="Y127" ca="1">ROUND(IF($Q127="Y",VLOOKUP($P127, INDIRECT($Q$2),Y$6,0)*INDIRECT($P$1),VLOOKUP($P127, INDIRECT($Q$2),Y$6,0)),IF($E127="E",0,3))</f>
        <v>115398</v>
      </c>
      <c r="Z127" s="186" cm="1">
        <f t="array" aca="1" ref="Z127" ca="1">ROUND(IF($Q127="Y",VLOOKUP($P127, INDIRECT($Q$2),Z$6,0)*INDIRECT($P$1),VLOOKUP($P127, INDIRECT($Q$2),Z$6,0)),IF($E127="E",0,3))</f>
        <v>118689</v>
      </c>
      <c r="AA127" s="186"/>
      <c r="AB127" s="282" t="str">
        <f t="shared" si="101"/>
        <v>06710C</v>
      </c>
      <c r="AC127" s="130" t="str">
        <f t="shared" si="123"/>
        <v>Manager Finance</v>
      </c>
      <c r="AD127" s="284" t="str">
        <f t="shared" si="124"/>
        <v>39</v>
      </c>
      <c r="AE127" s="282">
        <f t="shared" ca="1" si="111"/>
        <v>44.538999999999994</v>
      </c>
      <c r="AF127" s="282">
        <f t="shared" ca="1" si="112"/>
        <v>46.825000000000003</v>
      </c>
      <c r="AG127" s="282">
        <f t="shared" ca="1" si="113"/>
        <v>49.207000000000001</v>
      </c>
      <c r="AH127" s="282">
        <f t="shared" ca="1" si="114"/>
        <v>52.498999999999995</v>
      </c>
      <c r="AI127" s="282">
        <f t="shared" ca="1" si="115"/>
        <v>53.969000000000001</v>
      </c>
      <c r="AJ127" s="282">
        <f t="shared" ca="1" si="135"/>
        <v>55.48</v>
      </c>
      <c r="AK127" s="282">
        <f t="shared" ca="1" si="136"/>
        <v>57.062999999999995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106"/>
        <v>101439</v>
      </c>
      <c r="H128" s="74">
        <f t="shared" ca="1" si="107"/>
        <v>105494</v>
      </c>
      <c r="I128" s="74">
        <f t="shared" ca="1" si="108"/>
        <v>109716</v>
      </c>
      <c r="J128" s="74">
        <f t="shared" ca="1" si="109"/>
        <v>114104</v>
      </c>
      <c r="K128" s="74">
        <f t="shared" ca="1" si="110"/>
        <v>118668</v>
      </c>
      <c r="L128" s="74">
        <f t="shared" ca="1" si="116"/>
        <v>0</v>
      </c>
      <c r="M128" s="74">
        <f t="shared" ca="1" si="117"/>
        <v>0</v>
      </c>
      <c r="N128" s="72"/>
      <c r="P128" s="187" t="str">
        <f t="shared" si="120"/>
        <v>06716C</v>
      </c>
      <c r="Q128" s="191" t="s">
        <v>600</v>
      </c>
      <c r="R128" s="188" t="str">
        <f t="shared" si="122"/>
        <v>Manager Finance Systems Services</v>
      </c>
      <c r="S128" s="189" t="str">
        <f t="shared" si="121"/>
        <v>104</v>
      </c>
      <c r="T128" s="186" cm="1">
        <f t="array" aca="1" ref="T128" ca="1">ROUND(IF($Q128="Y",VLOOKUP($P128, INDIRECT($Q$2),T$6,0)*INDIRECT($P$1),VLOOKUP($P128, INDIRECT($Q$2),T$6,0)),IF($E128="E",0,3))</f>
        <v>101439</v>
      </c>
      <c r="U128" s="186" cm="1">
        <f t="array" aca="1" ref="U128" ca="1">ROUND(IF($Q128="Y",VLOOKUP($P128, INDIRECT($Q$2),U$6,0)*INDIRECT($P$1),VLOOKUP($P128, INDIRECT($Q$2),U$6,0)),IF($E128="E",0,3))</f>
        <v>105494</v>
      </c>
      <c r="V128" s="186" cm="1">
        <f t="array" aca="1" ref="V128" ca="1">ROUND(IF($Q128="Y",VLOOKUP($P128, INDIRECT($Q$2),V$6,0)*INDIRECT($P$1),VLOOKUP($P128, INDIRECT($Q$2),V$6,0)),IF($E128="E",0,3))</f>
        <v>109716</v>
      </c>
      <c r="W128" s="186" cm="1">
        <f t="array" aca="1" ref="W128" ca="1">ROUND(IF($Q128="Y",VLOOKUP($P128, INDIRECT($Q$2),W$6,0)*INDIRECT($P$1),VLOOKUP($P128, INDIRECT($Q$2),W$6,0)),IF($E128="E",0,3))</f>
        <v>114104</v>
      </c>
      <c r="X128" s="186" cm="1">
        <f t="array" aca="1" ref="X128" ca="1">ROUND(IF($Q128="Y",VLOOKUP($P128, INDIRECT($Q$2),X$6,0)*INDIRECT($P$1),VLOOKUP($P128, INDIRECT($Q$2),X$6,0)),IF($E128="E",0,3))</f>
        <v>118668</v>
      </c>
      <c r="Y128" s="186" cm="1">
        <f t="array" aca="1" ref="Y128" ca="1">ROUND(IF($Q128="Y",VLOOKUP($P128, INDIRECT($Q$2),Y$6,0)*INDIRECT($P$1),VLOOKUP($P128, INDIRECT($Q$2),Y$6,0)),IF($E128="E",0,3))</f>
        <v>0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1"/>
        <v>06716C</v>
      </c>
      <c r="AC128" s="130" t="str">
        <f t="shared" si="123"/>
        <v>Manager Finance Systems Services</v>
      </c>
      <c r="AD128" s="284" t="str">
        <f t="shared" si="124"/>
        <v>104</v>
      </c>
      <c r="AE128" s="282">
        <f t="shared" ca="1" si="111"/>
        <v>48.768999999999998</v>
      </c>
      <c r="AF128" s="282">
        <f t="shared" ca="1" si="112"/>
        <v>50.719000000000001</v>
      </c>
      <c r="AG128" s="282">
        <f t="shared" ca="1" si="113"/>
        <v>52.748999999999995</v>
      </c>
      <c r="AH128" s="282">
        <f t="shared" ca="1" si="114"/>
        <v>54.857999999999997</v>
      </c>
      <c r="AI128" s="282">
        <f t="shared" ca="1" si="115"/>
        <v>57.052</v>
      </c>
      <c r="AJ128" s="282" t="str">
        <f t="shared" ca="1" si="135"/>
        <v/>
      </c>
      <c r="AK128" s="282" t="str">
        <f t="shared" ca="1" si="136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106"/>
        <v>96027</v>
      </c>
      <c r="H129" s="74">
        <f t="shared" ca="1" si="107"/>
        <v>99868</v>
      </c>
      <c r="I129" s="74">
        <f t="shared" ca="1" si="108"/>
        <v>103862</v>
      </c>
      <c r="J129" s="74">
        <f t="shared" ca="1" si="109"/>
        <v>108015</v>
      </c>
      <c r="K129" s="74">
        <f t="shared" ca="1" si="110"/>
        <v>112338</v>
      </c>
      <c r="L129" s="74">
        <f t="shared" ca="1" si="116"/>
        <v>0</v>
      </c>
      <c r="M129" s="74">
        <f t="shared" ca="1" si="117"/>
        <v>0</v>
      </c>
      <c r="N129" s="72"/>
      <c r="P129" s="187" t="str">
        <f t="shared" si="120"/>
        <v>52904C</v>
      </c>
      <c r="Q129" s="191" t="s">
        <v>600</v>
      </c>
      <c r="R129" s="188" t="str">
        <f t="shared" si="122"/>
        <v>Manager Financial Operations and Business Analysis</v>
      </c>
      <c r="S129" s="189" t="str">
        <f t="shared" si="121"/>
        <v>10</v>
      </c>
      <c r="T129" s="186" cm="1">
        <f t="array" aca="1" ref="T129" ca="1">ROUND(IF($Q129="Y",VLOOKUP($P129, INDIRECT($Q$2),T$6,0)*INDIRECT($P$1),VLOOKUP($P129, INDIRECT($Q$2),T$6,0)),IF($E129="E",0,3))</f>
        <v>96027</v>
      </c>
      <c r="U129" s="186" cm="1">
        <f t="array" aca="1" ref="U129" ca="1">ROUND(IF($Q129="Y",VLOOKUP($P129, INDIRECT($Q$2),U$6,0)*INDIRECT($P$1),VLOOKUP($P129, INDIRECT($Q$2),U$6,0)),IF($E129="E",0,3))</f>
        <v>99868</v>
      </c>
      <c r="V129" s="186" cm="1">
        <f t="array" aca="1" ref="V129" ca="1">ROUND(IF($Q129="Y",VLOOKUP($P129, INDIRECT($Q$2),V$6,0)*INDIRECT($P$1),VLOOKUP($P129, INDIRECT($Q$2),V$6,0)),IF($E129="E",0,3))</f>
        <v>103862</v>
      </c>
      <c r="W129" s="186" cm="1">
        <f t="array" aca="1" ref="W129" ca="1">ROUND(IF($Q129="Y",VLOOKUP($P129, INDIRECT($Q$2),W$6,0)*INDIRECT($P$1),VLOOKUP($P129, INDIRECT($Q$2),W$6,0)),IF($E129="E",0,3))</f>
        <v>108015</v>
      </c>
      <c r="X129" s="186" cm="1">
        <f t="array" aca="1" ref="X129" ca="1">ROUND(IF($Q129="Y",VLOOKUP($P129, INDIRECT($Q$2),X$6,0)*INDIRECT($P$1),VLOOKUP($P129, INDIRECT($Q$2),X$6,0)),IF($E129="E",0,3))</f>
        <v>112338</v>
      </c>
      <c r="Y129" s="186" cm="1">
        <f t="array" aca="1" ref="Y129" ca="1">ROUND(IF($Q129="Y",VLOOKUP($P129, INDIRECT($Q$2),Y$6,0)*INDIRECT($P$1),VLOOKUP($P129, INDIRECT($Q$2),Y$6,0)),IF($E129="E",0,3))</f>
        <v>0</v>
      </c>
      <c r="Z129" s="186" cm="1">
        <f t="array" aca="1" ref="Z129" ca="1">ROUND(IF($Q129="Y",VLOOKUP($P129, INDIRECT($Q$2),Z$6,0)*INDIRECT($P$1),VLOOKUP($P129, INDIRECT($Q$2),Z$6,0)),IF($E129="E",0,3))</f>
        <v>0</v>
      </c>
      <c r="AA129" s="186"/>
      <c r="AB129" s="282" t="str">
        <f t="shared" si="101"/>
        <v>52904C</v>
      </c>
      <c r="AC129" s="130" t="str">
        <f t="shared" si="123"/>
        <v>Manager Financial Operations and Business Analysis</v>
      </c>
      <c r="AD129" s="284" t="str">
        <f t="shared" si="124"/>
        <v>10</v>
      </c>
      <c r="AE129" s="282">
        <f t="shared" ca="1" si="111"/>
        <v>46.166999999999994</v>
      </c>
      <c r="AF129" s="282">
        <f t="shared" ca="1" si="112"/>
        <v>48.013999999999996</v>
      </c>
      <c r="AG129" s="282">
        <f t="shared" ca="1" si="113"/>
        <v>49.933999999999997</v>
      </c>
      <c r="AH129" s="282">
        <f t="shared" ca="1" si="114"/>
        <v>51.930999999999997</v>
      </c>
      <c r="AI129" s="282">
        <f t="shared" ca="1" si="115"/>
        <v>54.009</v>
      </c>
      <c r="AJ129" s="282" t="str">
        <f t="shared" ca="1" si="135"/>
        <v/>
      </c>
      <c r="AK129" s="282" t="str">
        <f t="shared" ca="1" si="136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106"/>
        <v>101439</v>
      </c>
      <c r="H130" s="74">
        <f t="shared" ca="1" si="107"/>
        <v>105494</v>
      </c>
      <c r="I130" s="74">
        <f t="shared" ca="1" si="108"/>
        <v>109716</v>
      </c>
      <c r="J130" s="74">
        <f t="shared" ca="1" si="109"/>
        <v>114104</v>
      </c>
      <c r="K130" s="74">
        <f t="shared" ca="1" si="110"/>
        <v>118668</v>
      </c>
      <c r="L130" s="74">
        <f t="shared" ca="1" si="116"/>
        <v>0</v>
      </c>
      <c r="M130" s="74">
        <f t="shared" ca="1" si="117"/>
        <v>0</v>
      </c>
      <c r="N130" s="72"/>
      <c r="P130" s="187" t="str">
        <f t="shared" si="120"/>
        <v>59222C</v>
      </c>
      <c r="Q130" s="191" t="s">
        <v>600</v>
      </c>
      <c r="R130" s="188" t="str">
        <f t="shared" si="122"/>
        <v>Manager Financial Services</v>
      </c>
      <c r="S130" s="189" t="str">
        <f t="shared" si="121"/>
        <v>104</v>
      </c>
      <c r="T130" s="186" cm="1">
        <f t="array" aca="1" ref="T130" ca="1">ROUND(IF($Q130="Y",VLOOKUP($P130, INDIRECT($Q$2),T$6,0)*INDIRECT($P$1),VLOOKUP($P130, INDIRECT($Q$2),T$6,0)),IF($E130="E",0,3))</f>
        <v>101439</v>
      </c>
      <c r="U130" s="186" cm="1">
        <f t="array" aca="1" ref="U130" ca="1">ROUND(IF($Q130="Y",VLOOKUP($P130, INDIRECT($Q$2),U$6,0)*INDIRECT($P$1),VLOOKUP($P130, INDIRECT($Q$2),U$6,0)),IF($E130="E",0,3))</f>
        <v>105494</v>
      </c>
      <c r="V130" s="186" cm="1">
        <f t="array" aca="1" ref="V130" ca="1">ROUND(IF($Q130="Y",VLOOKUP($P130, INDIRECT($Q$2),V$6,0)*INDIRECT($P$1),VLOOKUP($P130, INDIRECT($Q$2),V$6,0)),IF($E130="E",0,3))</f>
        <v>109716</v>
      </c>
      <c r="W130" s="186" cm="1">
        <f t="array" aca="1" ref="W130" ca="1">ROUND(IF($Q130="Y",VLOOKUP($P130, INDIRECT($Q$2),W$6,0)*INDIRECT($P$1),VLOOKUP($P130, INDIRECT($Q$2),W$6,0)),IF($E130="E",0,3))</f>
        <v>114104</v>
      </c>
      <c r="X130" s="186" cm="1">
        <f t="array" aca="1" ref="X130" ca="1">ROUND(IF($Q130="Y",VLOOKUP($P130, INDIRECT($Q$2),X$6,0)*INDIRECT($P$1),VLOOKUP($P130, INDIRECT($Q$2),X$6,0)),IF($E130="E",0,3))</f>
        <v>118668</v>
      </c>
      <c r="Y130" s="186" cm="1">
        <f t="array" aca="1" ref="Y130" ca="1">ROUND(IF($Q130="Y",VLOOKUP($P130, INDIRECT($Q$2),Y$6,0)*INDIRECT($P$1),VLOOKUP($P130, INDIRECT($Q$2),Y$6,0)),IF($E130="E",0,3))</f>
        <v>0</v>
      </c>
      <c r="Z130" s="186" cm="1">
        <f t="array" aca="1" ref="Z130" ca="1">ROUND(IF($Q130="Y",VLOOKUP($P130, INDIRECT($Q$2),Z$6,0)*INDIRECT($P$1),VLOOKUP($P130, INDIRECT($Q$2),Z$6,0)),IF($E130="E",0,3))</f>
        <v>0</v>
      </c>
      <c r="AA130" s="186"/>
      <c r="AB130" s="282" t="str">
        <f t="shared" si="101"/>
        <v>59222C</v>
      </c>
      <c r="AC130" s="130" t="str">
        <f t="shared" si="123"/>
        <v>Manager Financial Services</v>
      </c>
      <c r="AD130" s="284" t="str">
        <f t="shared" si="124"/>
        <v>104</v>
      </c>
      <c r="AE130" s="282">
        <f t="shared" ca="1" si="111"/>
        <v>48.768999999999998</v>
      </c>
      <c r="AF130" s="282">
        <f t="shared" ca="1" si="112"/>
        <v>50.719000000000001</v>
      </c>
      <c r="AG130" s="282">
        <f t="shared" ca="1" si="113"/>
        <v>52.748999999999995</v>
      </c>
      <c r="AH130" s="282">
        <f t="shared" ca="1" si="114"/>
        <v>54.857999999999997</v>
      </c>
      <c r="AI130" s="282">
        <f t="shared" ca="1" si="115"/>
        <v>57.052</v>
      </c>
      <c r="AJ130" s="282" t="str">
        <f t="shared" ca="1" si="135"/>
        <v/>
      </c>
      <c r="AK130" s="282" t="str">
        <f t="shared" ca="1" si="136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106"/>
        <v>101439</v>
      </c>
      <c r="H131" s="74">
        <f t="shared" ca="1" si="107"/>
        <v>105493</v>
      </c>
      <c r="I131" s="74">
        <f t="shared" ca="1" si="108"/>
        <v>109716</v>
      </c>
      <c r="J131" s="74">
        <f t="shared" ca="1" si="109"/>
        <v>114104</v>
      </c>
      <c r="K131" s="74">
        <f t="shared" ca="1" si="110"/>
        <v>118668</v>
      </c>
      <c r="L131" s="74">
        <f t="shared" ca="1" si="116"/>
        <v>0</v>
      </c>
      <c r="M131" s="74">
        <f t="shared" ca="1" si="117"/>
        <v>0</v>
      </c>
      <c r="N131" s="72"/>
      <c r="P131" s="187" t="str">
        <f t="shared" si="120"/>
        <v>02657C</v>
      </c>
      <c r="Q131" s="191" t="s">
        <v>600</v>
      </c>
      <c r="R131" s="188" t="str">
        <f t="shared" si="122"/>
        <v>Manager Grants &amp; Community Engagement</v>
      </c>
      <c r="S131" s="189" t="str">
        <f t="shared" si="121"/>
        <v>103</v>
      </c>
      <c r="T131" s="186" cm="1">
        <f t="array" aca="1" ref="T131" ca="1">ROUND(IF($Q131="Y",VLOOKUP($P131, INDIRECT($Q$2),T$6,0)*INDIRECT($P$1),VLOOKUP($P131, INDIRECT($Q$2),T$6,0)),IF($E131="E",0,3))</f>
        <v>101439</v>
      </c>
      <c r="U131" s="186" cm="1">
        <f t="array" aca="1" ref="U131" ca="1">ROUND(IF($Q131="Y",VLOOKUP($P131, INDIRECT($Q$2),U$6,0)*INDIRECT($P$1),VLOOKUP($P131, INDIRECT($Q$2),U$6,0)),IF($E131="E",0,3))</f>
        <v>105493</v>
      </c>
      <c r="V131" s="186" cm="1">
        <f t="array" aca="1" ref="V131" ca="1">ROUND(IF($Q131="Y",VLOOKUP($P131, INDIRECT($Q$2),V$6,0)*INDIRECT($P$1),VLOOKUP($P131, INDIRECT($Q$2),V$6,0)),IF($E131="E",0,3))</f>
        <v>109716</v>
      </c>
      <c r="W131" s="186" cm="1">
        <f t="array" aca="1" ref="W131" ca="1">ROUND(IF($Q131="Y",VLOOKUP($P131, INDIRECT($Q$2),W$6,0)*INDIRECT($P$1),VLOOKUP($P131, INDIRECT($Q$2),W$6,0)),IF($E131="E",0,3))</f>
        <v>114104</v>
      </c>
      <c r="X131" s="186" cm="1">
        <f t="array" aca="1" ref="X131" ca="1">ROUND(IF($Q131="Y",VLOOKUP($P131, INDIRECT($Q$2),X$6,0)*INDIRECT($P$1),VLOOKUP($P131, INDIRECT($Q$2),X$6,0)),IF($E131="E",0,3))</f>
        <v>118668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1"/>
        <v>02657C</v>
      </c>
      <c r="AC131" s="130" t="str">
        <f t="shared" si="123"/>
        <v>Manager Grants &amp; Community Engagement</v>
      </c>
      <c r="AD131" s="284" t="str">
        <f t="shared" si="124"/>
        <v>103</v>
      </c>
      <c r="AE131" s="282">
        <f t="shared" ca="1" si="111"/>
        <v>48.768999999999998</v>
      </c>
      <c r="AF131" s="282">
        <f t="shared" ca="1" si="112"/>
        <v>50.717999999999996</v>
      </c>
      <c r="AG131" s="282">
        <f t="shared" ca="1" si="113"/>
        <v>52.748999999999995</v>
      </c>
      <c r="AH131" s="282">
        <f t="shared" ca="1" si="114"/>
        <v>54.857999999999997</v>
      </c>
      <c r="AI131" s="282">
        <f t="shared" ca="1" si="115"/>
        <v>57.052</v>
      </c>
      <c r="AJ131" s="282" t="str">
        <f t="shared" ca="1" si="135"/>
        <v/>
      </c>
      <c r="AK131" s="282" t="str">
        <f t="shared" ca="1" si="136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106"/>
        <v>101439</v>
      </c>
      <c r="H132" s="74">
        <f t="shared" ca="1" si="107"/>
        <v>105494</v>
      </c>
      <c r="I132" s="74">
        <f t="shared" ca="1" si="108"/>
        <v>109716</v>
      </c>
      <c r="J132" s="74">
        <f t="shared" ca="1" si="109"/>
        <v>114104</v>
      </c>
      <c r="K132" s="74">
        <f t="shared" ca="1" si="110"/>
        <v>118668</v>
      </c>
      <c r="L132" s="74">
        <f t="shared" ca="1" si="116"/>
        <v>0</v>
      </c>
      <c r="M132" s="74">
        <f t="shared" ca="1" si="117"/>
        <v>0</v>
      </c>
      <c r="N132" s="72"/>
      <c r="P132" s="187" t="str">
        <f t="shared" si="120"/>
        <v>06739C</v>
      </c>
      <c r="Q132" s="191" t="s">
        <v>600</v>
      </c>
      <c r="R132" s="188" t="str">
        <f t="shared" si="122"/>
        <v>Manager Health Administration</v>
      </c>
      <c r="S132" s="189" t="str">
        <f t="shared" si="121"/>
        <v>104</v>
      </c>
      <c r="T132" s="186" cm="1">
        <f t="array" aca="1" ref="T132" ca="1">ROUND(IF($Q132="Y",VLOOKUP($P132, INDIRECT($Q$2),T$6,0)*INDIRECT($P$1),VLOOKUP($P132, INDIRECT($Q$2),T$6,0)),IF($E132="E",0,3))</f>
        <v>101439</v>
      </c>
      <c r="U132" s="186" cm="1">
        <f t="array" aca="1" ref="U132" ca="1">ROUND(IF($Q132="Y",VLOOKUP($P132, INDIRECT($Q$2),U$6,0)*INDIRECT($P$1),VLOOKUP($P132, INDIRECT($Q$2),U$6,0)),IF($E132="E",0,3))</f>
        <v>105494</v>
      </c>
      <c r="V132" s="186" cm="1">
        <f t="array" aca="1" ref="V132" ca="1">ROUND(IF($Q132="Y",VLOOKUP($P132, INDIRECT($Q$2),V$6,0)*INDIRECT($P$1),VLOOKUP($P132, INDIRECT($Q$2),V$6,0)),IF($E132="E",0,3))</f>
        <v>109716</v>
      </c>
      <c r="W132" s="186" cm="1">
        <f t="array" aca="1" ref="W132" ca="1">ROUND(IF($Q132="Y",VLOOKUP($P132, INDIRECT($Q$2),W$6,0)*INDIRECT($P$1),VLOOKUP($P132, INDIRECT($Q$2),W$6,0)),IF($E132="E",0,3))</f>
        <v>114104</v>
      </c>
      <c r="X132" s="186" cm="1">
        <f t="array" aca="1" ref="X132" ca="1">ROUND(IF($Q132="Y",VLOOKUP($P132, INDIRECT($Q$2),X$6,0)*INDIRECT($P$1),VLOOKUP($P132, INDIRECT($Q$2),X$6,0)),IF($E132="E",0,3))</f>
        <v>118668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1"/>
        <v>06739C</v>
      </c>
      <c r="AC132" s="130" t="str">
        <f t="shared" si="123"/>
        <v>Manager Health Administration</v>
      </c>
      <c r="AD132" s="284" t="str">
        <f t="shared" si="124"/>
        <v>104</v>
      </c>
      <c r="AE132" s="282">
        <f t="shared" ca="1" si="111"/>
        <v>48.768999999999998</v>
      </c>
      <c r="AF132" s="282">
        <f t="shared" ca="1" si="112"/>
        <v>50.719000000000001</v>
      </c>
      <c r="AG132" s="282">
        <f t="shared" ca="1" si="113"/>
        <v>52.748999999999995</v>
      </c>
      <c r="AH132" s="282">
        <f t="shared" ca="1" si="114"/>
        <v>54.857999999999997</v>
      </c>
      <c r="AI132" s="282">
        <f t="shared" ca="1" si="115"/>
        <v>57.052</v>
      </c>
      <c r="AJ132" s="282" t="str">
        <f t="shared" ca="1" si="135"/>
        <v/>
      </c>
      <c r="AK132" s="282" t="str">
        <f t="shared" ca="1" si="136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106"/>
        <v>92260</v>
      </c>
      <c r="H133" s="74">
        <f t="shared" ca="1" si="107"/>
        <v>97117</v>
      </c>
      <c r="I133" s="74">
        <f t="shared" ca="1" si="108"/>
        <v>102226</v>
      </c>
      <c r="J133" s="74">
        <f t="shared" ca="1" si="109"/>
        <v>109178</v>
      </c>
      <c r="K133" s="74">
        <f t="shared" ca="1" si="110"/>
        <v>112237</v>
      </c>
      <c r="L133" s="74">
        <f t="shared" ca="1" si="116"/>
        <v>115381</v>
      </c>
      <c r="M133" s="74">
        <f t="shared" ca="1" si="117"/>
        <v>118668</v>
      </c>
      <c r="N133" s="72"/>
      <c r="P133" s="187" t="str">
        <f t="shared" si="120"/>
        <v>06743C</v>
      </c>
      <c r="Q133" s="191" t="s">
        <v>600</v>
      </c>
      <c r="R133" s="188" t="str">
        <f t="shared" si="122"/>
        <v>Manager Healthy Living Program</v>
      </c>
      <c r="S133" s="189" t="str">
        <f t="shared" si="121"/>
        <v>41C</v>
      </c>
      <c r="T133" s="186" cm="1">
        <f t="array" aca="1" ref="T133" ca="1">ROUND(IF($Q133="Y",VLOOKUP($P133, INDIRECT($Q$2),T$6,0)*INDIRECT($P$1),VLOOKUP($P133, INDIRECT($Q$2),T$6,0)),IF($E133="E",0,3))</f>
        <v>92260</v>
      </c>
      <c r="U133" s="186" cm="1">
        <f t="array" aca="1" ref="U133" ca="1">ROUND(IF($Q133="Y",VLOOKUP($P133, INDIRECT($Q$2),U$6,0)*INDIRECT($P$1),VLOOKUP($P133, INDIRECT($Q$2),U$6,0)),IF($E133="E",0,3))</f>
        <v>97117</v>
      </c>
      <c r="V133" s="186" cm="1">
        <f t="array" aca="1" ref="V133" ca="1">ROUND(IF($Q133="Y",VLOOKUP($P133, INDIRECT($Q$2),V$6,0)*INDIRECT($P$1),VLOOKUP($P133, INDIRECT($Q$2),V$6,0)),IF($E133="E",0,3))</f>
        <v>102226</v>
      </c>
      <c r="W133" s="186" cm="1">
        <f t="array" aca="1" ref="W133" ca="1">ROUND(IF($Q133="Y",VLOOKUP($P133, INDIRECT($Q$2),W$6,0)*INDIRECT($P$1),VLOOKUP($P133, INDIRECT($Q$2),W$6,0)),IF($E133="E",0,3))</f>
        <v>109178</v>
      </c>
      <c r="X133" s="186" cm="1">
        <f t="array" aca="1" ref="X133" ca="1">ROUND(IF($Q133="Y",VLOOKUP($P133, INDIRECT($Q$2),X$6,0)*INDIRECT($P$1),VLOOKUP($P133, INDIRECT($Q$2),X$6,0)),IF($E133="E",0,3))</f>
        <v>112237</v>
      </c>
      <c r="Y133" s="186" cm="1">
        <f t="array" aca="1" ref="Y133" ca="1">ROUND(IF($Q133="Y",VLOOKUP($P133, INDIRECT($Q$2),Y$6,0)*INDIRECT($P$1),VLOOKUP($P133, INDIRECT($Q$2),Y$6,0)),IF($E133="E",0,3))</f>
        <v>115381</v>
      </c>
      <c r="Z133" s="186" cm="1">
        <f t="array" aca="1" ref="Z133" ca="1">ROUND(IF($Q133="Y",VLOOKUP($P133, INDIRECT($Q$2),Z$6,0)*INDIRECT($P$1),VLOOKUP($P133, INDIRECT($Q$2),Z$6,0)),IF($E133="E",0,3))</f>
        <v>118668</v>
      </c>
      <c r="AA133" s="186"/>
      <c r="AB133" s="282" t="str">
        <f t="shared" si="101"/>
        <v>06743C</v>
      </c>
      <c r="AC133" s="130" t="str">
        <f t="shared" si="123"/>
        <v>Manager Healthy Living Program</v>
      </c>
      <c r="AD133" s="284" t="str">
        <f t="shared" si="124"/>
        <v>41C</v>
      </c>
      <c r="AE133" s="282">
        <f t="shared" ca="1" si="111"/>
        <v>44.355999999999995</v>
      </c>
      <c r="AF133" s="282">
        <f t="shared" ca="1" si="112"/>
        <v>46.690999999999995</v>
      </c>
      <c r="AG133" s="282">
        <f t="shared" ca="1" si="113"/>
        <v>49.147999999999996</v>
      </c>
      <c r="AH133" s="282">
        <f t="shared" ca="1" si="114"/>
        <v>52.489999999999995</v>
      </c>
      <c r="AI133" s="282">
        <f t="shared" ca="1" si="115"/>
        <v>53.960999999999999</v>
      </c>
      <c r="AJ133" s="282">
        <f t="shared" ca="1" si="135"/>
        <v>55.471999999999994</v>
      </c>
      <c r="AK133" s="282">
        <f t="shared" ca="1" si="136"/>
        <v>57.052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ca="1" si="106"/>
        <v>85189</v>
      </c>
      <c r="H134" s="74">
        <f t="shared" ca="1" si="107"/>
        <v>89430</v>
      </c>
      <c r="I134" s="74">
        <f t="shared" ca="1" si="108"/>
        <v>93913</v>
      </c>
      <c r="J134" s="74">
        <f t="shared" ca="1" si="109"/>
        <v>99986</v>
      </c>
      <c r="K134" s="74">
        <f t="shared" ca="1" si="110"/>
        <v>102783</v>
      </c>
      <c r="L134" s="74">
        <f t="shared" ca="1" si="116"/>
        <v>105664</v>
      </c>
      <c r="M134" s="74">
        <f t="shared" ca="1" si="117"/>
        <v>108676</v>
      </c>
      <c r="N134" s="72"/>
      <c r="P134" s="187" t="str">
        <f t="shared" si="120"/>
        <v>06744C</v>
      </c>
      <c r="Q134" s="191" t="s">
        <v>600</v>
      </c>
      <c r="R134" s="188" t="str">
        <f t="shared" si="122"/>
        <v>Manager Healthy Start</v>
      </c>
      <c r="S134" s="189" t="str">
        <f t="shared" si="121"/>
        <v>34M</v>
      </c>
      <c r="T134" s="186" cm="1">
        <f t="array" aca="1" ref="T134" ca="1">ROUND(IF($Q134="Y",VLOOKUP($P134, INDIRECT($Q$2),T$6,0)*INDIRECT($P$1),VLOOKUP($P134, INDIRECT($Q$2),T$6,0)),IF($E134="E",0,3))</f>
        <v>85189</v>
      </c>
      <c r="U134" s="186" cm="1">
        <f t="array" aca="1" ref="U134" ca="1">ROUND(IF($Q134="Y",VLOOKUP($P134, INDIRECT($Q$2),U$6,0)*INDIRECT($P$1),VLOOKUP($P134, INDIRECT($Q$2),U$6,0)),IF($E134="E",0,3))</f>
        <v>89430</v>
      </c>
      <c r="V134" s="186" cm="1">
        <f t="array" aca="1" ref="V134" ca="1">ROUND(IF($Q134="Y",VLOOKUP($P134, INDIRECT($Q$2),V$6,0)*INDIRECT($P$1),VLOOKUP($P134, INDIRECT($Q$2),V$6,0)),IF($E134="E",0,3))</f>
        <v>93913</v>
      </c>
      <c r="W134" s="186" cm="1">
        <f t="array" aca="1" ref="W134" ca="1">ROUND(IF($Q134="Y",VLOOKUP($P134, INDIRECT($Q$2),W$6,0)*INDIRECT($P$1),VLOOKUP($P134, INDIRECT($Q$2),W$6,0)),IF($E134="E",0,3))</f>
        <v>99986</v>
      </c>
      <c r="X134" s="186" cm="1">
        <f t="array" aca="1" ref="X134" ca="1">ROUND(IF($Q134="Y",VLOOKUP($P134, INDIRECT($Q$2),X$6,0)*INDIRECT($P$1),VLOOKUP($P134, INDIRECT($Q$2),X$6,0)),IF($E134="E",0,3))</f>
        <v>102783</v>
      </c>
      <c r="Y134" s="186" cm="1">
        <f t="array" aca="1" ref="Y134" ca="1">ROUND(IF($Q134="Y",VLOOKUP($P134, INDIRECT($Q$2),Y$6,0)*INDIRECT($P$1),VLOOKUP($P134, INDIRECT($Q$2),Y$6,0)),IF($E134="E",0,3))</f>
        <v>105664</v>
      </c>
      <c r="Z134" s="186" cm="1">
        <f t="array" aca="1" ref="Z134" ca="1">ROUND(IF($Q134="Y",VLOOKUP($P134, INDIRECT($Q$2),Z$6,0)*INDIRECT($P$1),VLOOKUP($P134, INDIRECT($Q$2),Z$6,0)),IF($E134="E",0,3))</f>
        <v>108676</v>
      </c>
      <c r="AA134" s="186"/>
      <c r="AB134" s="282" t="str">
        <f t="shared" si="101"/>
        <v>06744C</v>
      </c>
      <c r="AC134" s="130" t="str">
        <f t="shared" si="123"/>
        <v>Manager Healthy Start</v>
      </c>
      <c r="AD134" s="284" t="str">
        <f t="shared" si="124"/>
        <v>34M</v>
      </c>
      <c r="AE134" s="282">
        <f t="shared" ca="1" si="111"/>
        <v>40.957000000000001</v>
      </c>
      <c r="AF134" s="282">
        <f t="shared" ca="1" si="112"/>
        <v>42.995999999999995</v>
      </c>
      <c r="AG134" s="282">
        <f t="shared" ca="1" si="113"/>
        <v>45.150999999999996</v>
      </c>
      <c r="AH134" s="282">
        <f t="shared" ca="1" si="114"/>
        <v>48.070999999999998</v>
      </c>
      <c r="AI134" s="282">
        <f t="shared" ca="1" si="115"/>
        <v>49.414999999999999</v>
      </c>
      <c r="AJ134" s="282">
        <f t="shared" ca="1" si="135"/>
        <v>50.8</v>
      </c>
      <c r="AK134" s="282">
        <f t="shared" ca="1" si="136"/>
        <v>52.248999999999995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106"/>
        <v>114159</v>
      </c>
      <c r="H135" s="74">
        <f t="shared" ca="1" si="107"/>
        <v>118723</v>
      </c>
      <c r="I135" s="74">
        <f t="shared" ca="1" si="108"/>
        <v>123473</v>
      </c>
      <c r="J135" s="74">
        <f t="shared" ca="1" si="109"/>
        <v>128412</v>
      </c>
      <c r="K135" s="74">
        <f t="shared" ca="1" si="110"/>
        <v>133549</v>
      </c>
      <c r="L135" s="74">
        <f t="shared" ca="1" si="116"/>
        <v>0</v>
      </c>
      <c r="M135" s="74">
        <f t="shared" ca="1" si="117"/>
        <v>0</v>
      </c>
      <c r="N135" s="72"/>
      <c r="P135" s="187" t="str">
        <f t="shared" si="120"/>
        <v>52600C</v>
      </c>
      <c r="Q135" s="186" t="s">
        <v>600</v>
      </c>
      <c r="R135" s="188" t="str">
        <f t="shared" si="122"/>
        <v>Manager Housing Development</v>
      </c>
      <c r="S135" s="189" t="str">
        <f t="shared" si="121"/>
        <v>63</v>
      </c>
      <c r="T135" s="186" cm="1">
        <f t="array" aca="1" ref="T135" ca="1">ROUND(IF($Q135="Y",VLOOKUP($P135, INDIRECT($Q$2),T$6,0)*INDIRECT($P$1),VLOOKUP($P135, INDIRECT($Q$2),T$6,0)),IF($E135="E",0,3))</f>
        <v>114159</v>
      </c>
      <c r="U135" s="186" cm="1">
        <f t="array" aca="1" ref="U135" ca="1">ROUND(IF($Q135="Y",VLOOKUP($P135, INDIRECT($Q$2),U$6,0)*INDIRECT($P$1),VLOOKUP($P135, INDIRECT($Q$2),U$6,0)),IF($E135="E",0,3))</f>
        <v>118723</v>
      </c>
      <c r="V135" s="186" cm="1">
        <f t="array" aca="1" ref="V135" ca="1">ROUND(IF($Q135="Y",VLOOKUP($P135, INDIRECT($Q$2),V$6,0)*INDIRECT($P$1),VLOOKUP($P135, INDIRECT($Q$2),V$6,0)),IF($E135="E",0,3))</f>
        <v>123473</v>
      </c>
      <c r="W135" s="186" cm="1">
        <f t="array" aca="1" ref="W135" ca="1">ROUND(IF($Q135="Y",VLOOKUP($P135, INDIRECT($Q$2),W$6,0)*INDIRECT($P$1),VLOOKUP($P135, INDIRECT($Q$2),W$6,0)),IF($E135="E",0,3))</f>
        <v>128412</v>
      </c>
      <c r="X135" s="186" cm="1">
        <f t="array" aca="1" ref="X135" ca="1">ROUND(IF($Q135="Y",VLOOKUP($P135, INDIRECT($Q$2),X$6,0)*INDIRECT($P$1),VLOOKUP($P135, INDIRECT($Q$2),X$6,0)),IF($E135="E",0,3))</f>
        <v>133549</v>
      </c>
      <c r="Y135" s="186" cm="1">
        <f t="array" aca="1" ref="Y135" ca="1">ROUND(IF($Q135="Y",VLOOKUP($P135, INDIRECT($Q$2),Y$6,0)*INDIRECT($P$1),VLOOKUP($P135, INDIRECT($Q$2),Y$6,0)),IF($E135="E",0,3))</f>
        <v>0</v>
      </c>
      <c r="Z135" s="186" cm="1">
        <f t="array" aca="1" ref="Z135" ca="1">ROUND(IF($Q135="Y",VLOOKUP($P135, INDIRECT($Q$2),Z$6,0)*INDIRECT($P$1),VLOOKUP($P135, INDIRECT($Q$2),Z$6,0)),IF($E135="E",0,3))</f>
        <v>0</v>
      </c>
      <c r="AA135" s="186"/>
      <c r="AB135" s="282" t="str">
        <f t="shared" si="101"/>
        <v>52600C</v>
      </c>
      <c r="AC135" s="130" t="str">
        <f t="shared" si="123"/>
        <v>Manager Housing Development</v>
      </c>
      <c r="AD135" s="284" t="str">
        <f t="shared" si="124"/>
        <v>63</v>
      </c>
      <c r="AE135" s="282">
        <f t="shared" ca="1" si="111"/>
        <v>54.884999999999998</v>
      </c>
      <c r="AF135" s="282">
        <f t="shared" ca="1" si="112"/>
        <v>57.079000000000001</v>
      </c>
      <c r="AG135" s="282">
        <f t="shared" ca="1" si="113"/>
        <v>59.363</v>
      </c>
      <c r="AH135" s="282">
        <f t="shared" ca="1" si="114"/>
        <v>61.736999999999995</v>
      </c>
      <c r="AI135" s="282">
        <f t="shared" ca="1" si="115"/>
        <v>64.207000000000008</v>
      </c>
      <c r="AJ135" s="282" t="str">
        <f t="shared" ca="1" si="135"/>
        <v/>
      </c>
      <c r="AK135" s="282" t="str">
        <f t="shared" ca="1" si="136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ref="G136:G168" ca="1" si="137">IF(E136="E",ROUND(T136,0),ROUND(T136,3))</f>
        <v>110878</v>
      </c>
      <c r="H136" s="74">
        <f t="shared" ref="H136:H168" ca="1" si="138">IF(F136="E",ROUND(U136,0),ROUND(U136,3))</f>
        <v>115318</v>
      </c>
      <c r="I136" s="74">
        <f t="shared" ref="I136:I168" ca="1" si="139">IF(G136="E",ROUND(V136,0),ROUND(V136,3))</f>
        <v>119936</v>
      </c>
      <c r="J136" s="74">
        <f t="shared" ref="J136:J168" ca="1" si="140">IF(H136="E",ROUND(W136,0),ROUND(W136,3))</f>
        <v>124737</v>
      </c>
      <c r="K136" s="74">
        <f t="shared" ref="K136:K168" ca="1" si="141">IF(I136="E",ROUND(X136,0),ROUND(X136,3))</f>
        <v>129733</v>
      </c>
      <c r="L136" s="74">
        <f t="shared" ca="1" si="116"/>
        <v>0</v>
      </c>
      <c r="M136" s="74">
        <f t="shared" ca="1" si="117"/>
        <v>0</v>
      </c>
      <c r="N136" s="72"/>
      <c r="P136" s="187" t="str">
        <f t="shared" si="120"/>
        <v>06795C</v>
      </c>
      <c r="Q136" s="191" t="s">
        <v>600</v>
      </c>
      <c r="R136" s="188" t="str">
        <f t="shared" si="122"/>
        <v xml:space="preserve">Manager Internal Audit </v>
      </c>
      <c r="S136" s="189" t="str">
        <f t="shared" si="121"/>
        <v>045</v>
      </c>
      <c r="T136" s="186" cm="1">
        <f t="array" aca="1" ref="T136" ca="1">ROUND(IF($Q136="Y",VLOOKUP($P136, INDIRECT($Q$2),T$6,0)*INDIRECT($P$1),VLOOKUP($P136, INDIRECT($Q$2),T$6,0)),IF($E136="E",0,3))</f>
        <v>110878</v>
      </c>
      <c r="U136" s="186" cm="1">
        <f t="array" aca="1" ref="U136" ca="1">ROUND(IF($Q136="Y",VLOOKUP($P136, INDIRECT($Q$2),U$6,0)*INDIRECT($P$1),VLOOKUP($P136, INDIRECT($Q$2),U$6,0)),IF($E136="E",0,3))</f>
        <v>115318</v>
      </c>
      <c r="V136" s="186" cm="1">
        <f t="array" aca="1" ref="V136" ca="1">ROUND(IF($Q136="Y",VLOOKUP($P136, INDIRECT($Q$2),V$6,0)*INDIRECT($P$1),VLOOKUP($P136, INDIRECT($Q$2),V$6,0)),IF($E136="E",0,3))</f>
        <v>119936</v>
      </c>
      <c r="W136" s="186" cm="1">
        <f t="array" aca="1" ref="W136" ca="1">ROUND(IF($Q136="Y",VLOOKUP($P136, INDIRECT($Q$2),W$6,0)*INDIRECT($P$1),VLOOKUP($P136, INDIRECT($Q$2),W$6,0)),IF($E136="E",0,3))</f>
        <v>124737</v>
      </c>
      <c r="X136" s="186" cm="1">
        <f t="array" aca="1" ref="X136" ca="1">ROUND(IF($Q136="Y",VLOOKUP($P136, INDIRECT($Q$2),X$6,0)*INDIRECT($P$1),VLOOKUP($P136, INDIRECT($Q$2),X$6,0)),IF($E136="E",0,3))</f>
        <v>129733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1"/>
        <v>06795C</v>
      </c>
      <c r="AC136" s="130" t="str">
        <f t="shared" si="123"/>
        <v xml:space="preserve">Manager Internal Audit </v>
      </c>
      <c r="AD136" s="284" t="str">
        <f t="shared" si="124"/>
        <v>045</v>
      </c>
      <c r="AE136" s="282">
        <f t="shared" ref="AE136:AE168" ca="1" si="142">IF(T136=0,"",IF($E136="E",ROUNDUP(T136/2080,3),T136))</f>
        <v>53.306999999999995</v>
      </c>
      <c r="AF136" s="282">
        <f t="shared" ref="AF136:AF168" ca="1" si="143">IF(U136=0,"",IF($E136="E",ROUNDUP(U136/2080,3),U136))</f>
        <v>55.442</v>
      </c>
      <c r="AG136" s="282">
        <f t="shared" ref="AG136:AG168" ca="1" si="144">IF(V136=0,"",IF($E136="E",ROUNDUP(V136/2080,3),V136))</f>
        <v>57.661999999999999</v>
      </c>
      <c r="AH136" s="282">
        <f t="shared" ref="AH136:AH168" ca="1" si="145">IF(W136=0,"",IF($E136="E",ROUNDUP(W136/2080,3),W136))</f>
        <v>59.97</v>
      </c>
      <c r="AI136" s="282">
        <f t="shared" ref="AI136:AI168" ca="1" si="146">IF(X136=0,"",IF($E136="E",ROUNDUP(X136/2080,3),X136))</f>
        <v>62.372</v>
      </c>
      <c r="AJ136" s="282" t="str">
        <f t="shared" ca="1" si="135"/>
        <v/>
      </c>
      <c r="AK136" s="282" t="str">
        <f t="shared" ca="1" si="136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137"/>
        <v>85189</v>
      </c>
      <c r="H137" s="74">
        <f t="shared" ca="1" si="138"/>
        <v>89430</v>
      </c>
      <c r="I137" s="74">
        <f t="shared" ca="1" si="139"/>
        <v>93913</v>
      </c>
      <c r="J137" s="74">
        <f t="shared" ca="1" si="140"/>
        <v>99986</v>
      </c>
      <c r="K137" s="74">
        <f t="shared" ca="1" si="141"/>
        <v>102783</v>
      </c>
      <c r="L137" s="74">
        <f t="shared" ref="L137:L169" ca="1" si="147">IF(J137="E",ROUND(Y137,0),ROUND(Y137,3))</f>
        <v>105664</v>
      </c>
      <c r="M137" s="74">
        <f t="shared" ref="M137:M169" ca="1" si="148">IF(K137="E",ROUND(Z137,0),ROUND(Z137,3))</f>
        <v>108676</v>
      </c>
      <c r="N137" s="72"/>
      <c r="P137" s="187" t="str">
        <f t="shared" si="120"/>
        <v>01680C</v>
      </c>
      <c r="Q137" s="191" t="s">
        <v>600</v>
      </c>
      <c r="R137" s="188" t="str">
        <f t="shared" si="122"/>
        <v>Manager Legislative Support Services</v>
      </c>
      <c r="S137" s="189" t="str">
        <f t="shared" si="121"/>
        <v>34M</v>
      </c>
      <c r="T137" s="186" cm="1">
        <f t="array" aca="1" ref="T137" ca="1">ROUND(IF($Q137="Y",VLOOKUP($P137, INDIRECT($Q$2),T$6,0)*INDIRECT($P$1),VLOOKUP($P137, INDIRECT($Q$2),T$6,0)),IF($E137="E",0,3))</f>
        <v>85189</v>
      </c>
      <c r="U137" s="186" cm="1">
        <f t="array" aca="1" ref="U137" ca="1">ROUND(IF($Q137="Y",VLOOKUP($P137, INDIRECT($Q$2),U$6,0)*INDIRECT($P$1),VLOOKUP($P137, INDIRECT($Q$2),U$6,0)),IF($E137="E",0,3))</f>
        <v>89430</v>
      </c>
      <c r="V137" s="186" cm="1">
        <f t="array" aca="1" ref="V137" ca="1">ROUND(IF($Q137="Y",VLOOKUP($P137, INDIRECT($Q$2),V$6,0)*INDIRECT($P$1),VLOOKUP($P137, INDIRECT($Q$2),V$6,0)),IF($E137="E",0,3))</f>
        <v>93913</v>
      </c>
      <c r="W137" s="186" cm="1">
        <f t="array" aca="1" ref="W137" ca="1">ROUND(IF($Q137="Y",VLOOKUP($P137, INDIRECT($Q$2),W$6,0)*INDIRECT($P$1),VLOOKUP($P137, INDIRECT($Q$2),W$6,0)),IF($E137="E",0,3))</f>
        <v>99986</v>
      </c>
      <c r="X137" s="186" cm="1">
        <f t="array" aca="1" ref="X137" ca="1">ROUND(IF($Q137="Y",VLOOKUP($P137, INDIRECT($Q$2),X$6,0)*INDIRECT($P$1),VLOOKUP($P137, INDIRECT($Q$2),X$6,0)),IF($E137="E",0,3))</f>
        <v>102783</v>
      </c>
      <c r="Y137" s="186" cm="1">
        <f t="array" aca="1" ref="Y137" ca="1">ROUND(IF($Q137="Y",VLOOKUP($P137, INDIRECT($Q$2),Y$6,0)*INDIRECT($P$1),VLOOKUP($P137, INDIRECT($Q$2),Y$6,0)),IF($E137="E",0,3))</f>
        <v>105664</v>
      </c>
      <c r="Z137" s="186" cm="1">
        <f t="array" aca="1" ref="Z137" ca="1">ROUND(IF($Q137="Y",VLOOKUP($P137, INDIRECT($Q$2),Z$6,0)*INDIRECT($P$1),VLOOKUP($P137, INDIRECT($Q$2),Z$6,0)),IF($E137="E",0,3))</f>
        <v>108676</v>
      </c>
      <c r="AA137" s="186"/>
      <c r="AB137" s="282" t="str">
        <f t="shared" si="101"/>
        <v>01680C</v>
      </c>
      <c r="AC137" s="130" t="str">
        <f t="shared" si="123"/>
        <v>Manager Legislative Support Services</v>
      </c>
      <c r="AD137" s="284" t="str">
        <f t="shared" si="124"/>
        <v>34M</v>
      </c>
      <c r="AE137" s="282">
        <f t="shared" ca="1" si="142"/>
        <v>40.957000000000001</v>
      </c>
      <c r="AF137" s="282">
        <f t="shared" ca="1" si="143"/>
        <v>42.995999999999995</v>
      </c>
      <c r="AG137" s="282">
        <f t="shared" ca="1" si="144"/>
        <v>45.150999999999996</v>
      </c>
      <c r="AH137" s="282">
        <f t="shared" ca="1" si="145"/>
        <v>48.070999999999998</v>
      </c>
      <c r="AI137" s="282">
        <f t="shared" ca="1" si="146"/>
        <v>49.414999999999999</v>
      </c>
      <c r="AJ137" s="282">
        <f t="shared" ca="1" si="135"/>
        <v>50.8</v>
      </c>
      <c r="AK137" s="282">
        <f t="shared" ca="1" si="136"/>
        <v>52.248999999999995</v>
      </c>
    </row>
    <row r="138" spans="1:37" x14ac:dyDescent="0.3">
      <c r="A138" s="75" t="s">
        <v>1028</v>
      </c>
      <c r="B138" s="75">
        <v>11</v>
      </c>
      <c r="C138" s="70" t="s">
        <v>1029</v>
      </c>
      <c r="D138" s="75">
        <v>531</v>
      </c>
      <c r="E138" s="75" t="s">
        <v>17</v>
      </c>
      <c r="F138" s="73" t="s">
        <v>1030</v>
      </c>
      <c r="G138" s="74">
        <f t="shared" si="137"/>
        <v>102407</v>
      </c>
      <c r="H138" s="74">
        <f t="shared" si="138"/>
        <v>106507</v>
      </c>
      <c r="I138" s="74">
        <f t="shared" si="139"/>
        <v>110772</v>
      </c>
      <c r="J138" s="74">
        <f t="shared" si="140"/>
        <v>115208</v>
      </c>
      <c r="K138" s="74">
        <f t="shared" si="141"/>
        <v>119821</v>
      </c>
      <c r="L138" s="74">
        <f t="shared" si="147"/>
        <v>0</v>
      </c>
      <c r="M138" s="74">
        <f t="shared" si="148"/>
        <v>0</v>
      </c>
      <c r="N138" s="72"/>
      <c r="P138" s="187" t="str">
        <f t="shared" ref="P138:P170" si="149">A138</f>
        <v>53078C</v>
      </c>
      <c r="Q138" s="191" t="s">
        <v>600</v>
      </c>
      <c r="R138" s="188" t="str">
        <f t="shared" si="122"/>
        <v>Manager MPD Early Intervention Systems</v>
      </c>
      <c r="S138" s="189" t="str">
        <f t="shared" si="121"/>
        <v>145</v>
      </c>
      <c r="T138" s="338">
        <v>102407</v>
      </c>
      <c r="U138" s="338">
        <v>106507</v>
      </c>
      <c r="V138" s="338">
        <v>110772</v>
      </c>
      <c r="W138" s="338">
        <v>115208</v>
      </c>
      <c r="X138" s="338">
        <v>119821</v>
      </c>
      <c r="AA138" s="186"/>
      <c r="AB138" s="282" t="str">
        <f t="shared" si="101"/>
        <v>53078C</v>
      </c>
      <c r="AC138" s="130" t="str">
        <f t="shared" si="123"/>
        <v>Manager MPD Early Intervention Systems</v>
      </c>
      <c r="AD138" s="284" t="str">
        <f t="shared" si="124"/>
        <v>145</v>
      </c>
      <c r="AE138" s="282">
        <f t="shared" si="142"/>
        <v>49.234999999999999</v>
      </c>
      <c r="AF138" s="282">
        <f t="shared" si="143"/>
        <v>51.205999999999996</v>
      </c>
      <c r="AG138" s="282">
        <f t="shared" si="144"/>
        <v>53.256</v>
      </c>
      <c r="AH138" s="282">
        <f t="shared" si="145"/>
        <v>55.388999999999996</v>
      </c>
      <c r="AI138" s="282">
        <f t="shared" si="146"/>
        <v>57.606999999999999</v>
      </c>
      <c r="AJ138" s="282" t="str">
        <f t="shared" si="135"/>
        <v/>
      </c>
      <c r="AK138" s="282" t="str">
        <f t="shared" si="136"/>
        <v/>
      </c>
    </row>
    <row r="139" spans="1:37" x14ac:dyDescent="0.3">
      <c r="A139" s="75" t="s">
        <v>137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388</v>
      </c>
      <c r="G139" s="74">
        <f t="shared" ca="1" si="137"/>
        <v>92260</v>
      </c>
      <c r="H139" s="74">
        <f t="shared" ca="1" si="138"/>
        <v>97117</v>
      </c>
      <c r="I139" s="74">
        <f t="shared" ca="1" si="139"/>
        <v>102226</v>
      </c>
      <c r="J139" s="74">
        <f t="shared" ca="1" si="140"/>
        <v>109178</v>
      </c>
      <c r="K139" s="74">
        <f t="shared" ca="1" si="141"/>
        <v>112237</v>
      </c>
      <c r="L139" s="74">
        <f t="shared" ca="1" si="147"/>
        <v>115381</v>
      </c>
      <c r="M139" s="74">
        <f t="shared" ca="1" si="148"/>
        <v>118668</v>
      </c>
      <c r="N139" s="72"/>
      <c r="P139" s="187" t="str">
        <f t="shared" si="149"/>
        <v>06825C</v>
      </c>
      <c r="Q139" s="191" t="s">
        <v>600</v>
      </c>
      <c r="R139" s="188" t="str">
        <f t="shared" si="122"/>
        <v>Manager MPD Intellectual Property</v>
      </c>
      <c r="S139" s="189" t="str">
        <f t="shared" si="121"/>
        <v>41C</v>
      </c>
      <c r="T139" s="186" cm="1">
        <f t="array" aca="1" ref="T139" ca="1">ROUND(IF($Q139="Y",VLOOKUP($P139, INDIRECT($Q$2),T$6,0)*INDIRECT($P$1),VLOOKUP($P139, INDIRECT($Q$2),T$6,0)),IF($E139="E",0,3))</f>
        <v>92260</v>
      </c>
      <c r="U139" s="186" cm="1">
        <f t="array" aca="1" ref="U139" ca="1">ROUND(IF($Q139="Y",VLOOKUP($P139, INDIRECT($Q$2),U$6,0)*INDIRECT($P$1),VLOOKUP($P139, INDIRECT($Q$2),U$6,0)),IF($E139="E",0,3))</f>
        <v>97117</v>
      </c>
      <c r="V139" s="186" cm="1">
        <f t="array" aca="1" ref="V139" ca="1">ROUND(IF($Q139="Y",VLOOKUP($P139, INDIRECT($Q$2),V$6,0)*INDIRECT($P$1),VLOOKUP($P139, INDIRECT($Q$2),V$6,0)),IF($E139="E",0,3))</f>
        <v>102226</v>
      </c>
      <c r="W139" s="186" cm="1">
        <f t="array" aca="1" ref="W139" ca="1">ROUND(IF($Q139="Y",VLOOKUP($P139, INDIRECT($Q$2),W$6,0)*INDIRECT($P$1),VLOOKUP($P139, INDIRECT($Q$2),W$6,0)),IF($E139="E",0,3))</f>
        <v>109178</v>
      </c>
      <c r="X139" s="186" cm="1">
        <f t="array" aca="1" ref="X139" ca="1">ROUND(IF($Q139="Y",VLOOKUP($P139, INDIRECT($Q$2),X$6,0)*INDIRECT($P$1),VLOOKUP($P139, INDIRECT($Q$2),X$6,0)),IF($E139="E",0,3))</f>
        <v>112237</v>
      </c>
      <c r="Y139" s="186" cm="1">
        <f t="array" aca="1" ref="Y139" ca="1">ROUND(IF($Q139="Y",VLOOKUP($P139, INDIRECT($Q$2),Y$6,0)*INDIRECT($P$1),VLOOKUP($P139, INDIRECT($Q$2),Y$6,0)),IF($E139="E",0,3))</f>
        <v>115381</v>
      </c>
      <c r="Z139" s="186" cm="1">
        <f t="array" aca="1" ref="Z139" ca="1">ROUND(IF($Q139="Y",VLOOKUP($P139, INDIRECT($Q$2),Z$6,0)*INDIRECT($P$1),VLOOKUP($P139, INDIRECT($Q$2),Z$6,0)),IF($E139="E",0,3))</f>
        <v>118668</v>
      </c>
      <c r="AA139" s="186"/>
      <c r="AB139" s="282" t="str">
        <f t="shared" ref="AB139:AB204" si="150">A139</f>
        <v>06825C</v>
      </c>
      <c r="AC139" s="130" t="str">
        <f t="shared" si="123"/>
        <v>Manager MPD Intellectual Property</v>
      </c>
      <c r="AD139" s="284" t="str">
        <f t="shared" si="124"/>
        <v>41C</v>
      </c>
      <c r="AE139" s="282">
        <f t="shared" ca="1" si="142"/>
        <v>44.355999999999995</v>
      </c>
      <c r="AF139" s="282">
        <f t="shared" ca="1" si="143"/>
        <v>46.690999999999995</v>
      </c>
      <c r="AG139" s="282">
        <f t="shared" ca="1" si="144"/>
        <v>49.147999999999996</v>
      </c>
      <c r="AH139" s="282">
        <f t="shared" ca="1" si="145"/>
        <v>52.489999999999995</v>
      </c>
      <c r="AI139" s="282">
        <f t="shared" ca="1" si="146"/>
        <v>53.960999999999999</v>
      </c>
      <c r="AJ139" s="282">
        <f t="shared" ca="1" si="135"/>
        <v>55.471999999999994</v>
      </c>
      <c r="AK139" s="282">
        <f t="shared" ca="1" si="136"/>
        <v>57.052</v>
      </c>
    </row>
    <row r="140" spans="1:37" x14ac:dyDescent="0.3">
      <c r="A140" s="75" t="s">
        <v>166</v>
      </c>
      <c r="B140" s="75">
        <v>13</v>
      </c>
      <c r="C140" s="70" t="s">
        <v>76</v>
      </c>
      <c r="D140" s="75">
        <v>588</v>
      </c>
      <c r="E140" s="75" t="s">
        <v>17</v>
      </c>
      <c r="F140" s="73" t="s">
        <v>389</v>
      </c>
      <c r="G140" s="74">
        <f t="shared" ca="1" si="137"/>
        <v>114159</v>
      </c>
      <c r="H140" s="74">
        <f t="shared" ca="1" si="138"/>
        <v>118723</v>
      </c>
      <c r="I140" s="74">
        <f t="shared" ca="1" si="139"/>
        <v>123473</v>
      </c>
      <c r="J140" s="74">
        <f t="shared" ca="1" si="140"/>
        <v>128412</v>
      </c>
      <c r="K140" s="74">
        <f t="shared" ca="1" si="141"/>
        <v>133549</v>
      </c>
      <c r="L140" s="74">
        <f t="shared" ca="1" si="147"/>
        <v>0</v>
      </c>
      <c r="M140" s="74">
        <f t="shared" ca="1" si="148"/>
        <v>0</v>
      </c>
      <c r="N140" s="72"/>
      <c r="P140" s="187" t="str">
        <f t="shared" si="149"/>
        <v>06830C</v>
      </c>
      <c r="Q140" s="191" t="s">
        <v>600</v>
      </c>
      <c r="R140" s="188" t="str">
        <f t="shared" si="122"/>
        <v>Manager MPLS Development Review</v>
      </c>
      <c r="S140" s="189" t="str">
        <f t="shared" si="121"/>
        <v>63</v>
      </c>
      <c r="T140" s="186" cm="1">
        <f t="array" aca="1" ref="T140" ca="1">ROUND(IF($Q140="Y",VLOOKUP($P140, INDIRECT($Q$2),T$6,0)*INDIRECT($P$1),VLOOKUP($P140, INDIRECT($Q$2),T$6,0)),IF($E140="E",0,3))</f>
        <v>114159</v>
      </c>
      <c r="U140" s="186" cm="1">
        <f t="array" aca="1" ref="U140" ca="1">ROUND(IF($Q140="Y",VLOOKUP($P140, INDIRECT($Q$2),U$6,0)*INDIRECT($P$1),VLOOKUP($P140, INDIRECT($Q$2),U$6,0)),IF($E140="E",0,3))</f>
        <v>118723</v>
      </c>
      <c r="V140" s="186" cm="1">
        <f t="array" aca="1" ref="V140" ca="1">ROUND(IF($Q140="Y",VLOOKUP($P140, INDIRECT($Q$2),V$6,0)*INDIRECT($P$1),VLOOKUP($P140, INDIRECT($Q$2),V$6,0)),IF($E140="E",0,3))</f>
        <v>123473</v>
      </c>
      <c r="W140" s="186" cm="1">
        <f t="array" aca="1" ref="W140" ca="1">ROUND(IF($Q140="Y",VLOOKUP($P140, INDIRECT($Q$2),W$6,0)*INDIRECT($P$1),VLOOKUP($P140, INDIRECT($Q$2),W$6,0)),IF($E140="E",0,3))</f>
        <v>128412</v>
      </c>
      <c r="X140" s="186" cm="1">
        <f t="array" aca="1" ref="X140" ca="1">ROUND(IF($Q140="Y",VLOOKUP($P140, INDIRECT($Q$2),X$6,0)*INDIRECT($P$1),VLOOKUP($P140, INDIRECT($Q$2),X$6,0)),IF($E140="E",0,3))</f>
        <v>133549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50"/>
        <v>06830C</v>
      </c>
      <c r="AC140" s="130" t="str">
        <f t="shared" si="123"/>
        <v>Manager MPLS Development Review</v>
      </c>
      <c r="AD140" s="284" t="str">
        <f t="shared" si="124"/>
        <v>63</v>
      </c>
      <c r="AE140" s="282">
        <f t="shared" ca="1" si="142"/>
        <v>54.884999999999998</v>
      </c>
      <c r="AF140" s="282">
        <f t="shared" ca="1" si="143"/>
        <v>57.079000000000001</v>
      </c>
      <c r="AG140" s="282">
        <f t="shared" ca="1" si="144"/>
        <v>59.363</v>
      </c>
      <c r="AH140" s="282">
        <f t="shared" ca="1" si="145"/>
        <v>61.736999999999995</v>
      </c>
      <c r="AI140" s="282">
        <f t="shared" ca="1" si="146"/>
        <v>64.207000000000008</v>
      </c>
      <c r="AJ140" s="282" t="str">
        <f t="shared" ca="1" si="135"/>
        <v/>
      </c>
      <c r="AK140" s="282" t="str">
        <f t="shared" ca="1" si="136"/>
        <v/>
      </c>
    </row>
    <row r="141" spans="1:37" x14ac:dyDescent="0.3">
      <c r="A141" s="75" t="s">
        <v>157</v>
      </c>
      <c r="B141" s="75">
        <v>10</v>
      </c>
      <c r="C141" s="70" t="s">
        <v>70</v>
      </c>
      <c r="D141" s="75">
        <v>473</v>
      </c>
      <c r="E141" s="75" t="s">
        <v>17</v>
      </c>
      <c r="F141" s="73" t="s">
        <v>974</v>
      </c>
      <c r="G141" s="74">
        <f t="shared" ca="1" si="137"/>
        <v>85189</v>
      </c>
      <c r="H141" s="74">
        <f t="shared" ca="1" si="138"/>
        <v>89430</v>
      </c>
      <c r="I141" s="74">
        <f t="shared" ca="1" si="139"/>
        <v>93913</v>
      </c>
      <c r="J141" s="74">
        <f t="shared" ca="1" si="140"/>
        <v>99986</v>
      </c>
      <c r="K141" s="74">
        <f t="shared" ca="1" si="141"/>
        <v>102783</v>
      </c>
      <c r="L141" s="74">
        <f t="shared" ca="1" si="147"/>
        <v>105664</v>
      </c>
      <c r="M141" s="74">
        <f t="shared" ca="1" si="148"/>
        <v>108676</v>
      </c>
      <c r="N141" s="72"/>
      <c r="P141" s="187" t="str">
        <f t="shared" si="149"/>
        <v>07022C</v>
      </c>
      <c r="Q141" s="186" t="s">
        <v>600</v>
      </c>
      <c r="R141" s="188" t="str">
        <f t="shared" si="122"/>
        <v>Manager Multimedia Services</v>
      </c>
      <c r="S141" s="189" t="str">
        <f t="shared" si="121"/>
        <v>34M</v>
      </c>
      <c r="T141" s="186" cm="1">
        <f t="array" aca="1" ref="T141" ca="1">ROUND(IF($Q141="Y",VLOOKUP($P141, INDIRECT($Q$2),T$6,0)*INDIRECT($P$1),VLOOKUP($P141, INDIRECT($Q$2),T$6,0)),IF($E141="E",0,3))</f>
        <v>85189</v>
      </c>
      <c r="U141" s="186" cm="1">
        <f t="array" aca="1" ref="U141" ca="1">ROUND(IF($Q141="Y",VLOOKUP($P141, INDIRECT($Q$2),U$6,0)*INDIRECT($P$1),VLOOKUP($P141, INDIRECT($Q$2),U$6,0)),IF($E141="E",0,3))</f>
        <v>89430</v>
      </c>
      <c r="V141" s="186" cm="1">
        <f t="array" aca="1" ref="V141" ca="1">ROUND(IF($Q141="Y",VLOOKUP($P141, INDIRECT($Q$2),V$6,0)*INDIRECT($P$1),VLOOKUP($P141, INDIRECT($Q$2),V$6,0)),IF($E141="E",0,3))</f>
        <v>93913</v>
      </c>
      <c r="W141" s="186" cm="1">
        <f t="array" aca="1" ref="W141" ca="1">ROUND(IF($Q141="Y",VLOOKUP($P141, INDIRECT($Q$2),W$6,0)*INDIRECT($P$1),VLOOKUP($P141, INDIRECT($Q$2),W$6,0)),IF($E141="E",0,3))</f>
        <v>99986</v>
      </c>
      <c r="X141" s="186" cm="1">
        <f t="array" aca="1" ref="X141" ca="1">ROUND(IF($Q141="Y",VLOOKUP($P141, INDIRECT($Q$2),X$6,0)*INDIRECT($P$1),VLOOKUP($P141, INDIRECT($Q$2),X$6,0)),IF($E141="E",0,3))</f>
        <v>102783</v>
      </c>
      <c r="Y141" s="186" cm="1">
        <f t="array" aca="1" ref="Y141" ca="1">ROUND(IF($Q141="Y",VLOOKUP($P141, INDIRECT($Q$2),Y$6,0)*INDIRECT($P$1),VLOOKUP($P141, INDIRECT($Q$2),Y$6,0)),IF($E141="E",0,3))</f>
        <v>105664</v>
      </c>
      <c r="Z141" s="186" cm="1">
        <f t="array" aca="1" ref="Z141" ca="1">ROUND(IF($Q141="Y",VLOOKUP($P141, INDIRECT($Q$2),Z$6,0)*INDIRECT($P$1),VLOOKUP($P141, INDIRECT($Q$2),Z$6,0)),IF($E141="E",0,3))</f>
        <v>108676</v>
      </c>
      <c r="AA141" s="186"/>
      <c r="AB141" s="282" t="str">
        <f t="shared" si="150"/>
        <v>07022C</v>
      </c>
      <c r="AC141" s="130" t="str">
        <f t="shared" si="123"/>
        <v>Manager Multimedia Services</v>
      </c>
      <c r="AD141" s="284" t="str">
        <f t="shared" si="124"/>
        <v>34M</v>
      </c>
      <c r="AE141" s="282">
        <f t="shared" ca="1" si="142"/>
        <v>40.957000000000001</v>
      </c>
      <c r="AF141" s="282">
        <f t="shared" ca="1" si="143"/>
        <v>42.995999999999995</v>
      </c>
      <c r="AG141" s="282">
        <f t="shared" ca="1" si="144"/>
        <v>45.150999999999996</v>
      </c>
      <c r="AH141" s="282">
        <f t="shared" ca="1" si="145"/>
        <v>48.070999999999998</v>
      </c>
      <c r="AI141" s="282">
        <f t="shared" ca="1" si="146"/>
        <v>49.414999999999999</v>
      </c>
      <c r="AJ141" s="282">
        <f t="shared" ca="1" si="135"/>
        <v>50.8</v>
      </c>
      <c r="AK141" s="282">
        <f t="shared" ca="1" si="136"/>
        <v>52.248999999999995</v>
      </c>
    </row>
    <row r="142" spans="1:37" x14ac:dyDescent="0.3">
      <c r="A142" s="75" t="s">
        <v>139</v>
      </c>
      <c r="B142" s="75">
        <v>10</v>
      </c>
      <c r="C142" s="70" t="s">
        <v>18</v>
      </c>
      <c r="D142" s="75">
        <v>490</v>
      </c>
      <c r="E142" s="75" t="s">
        <v>17</v>
      </c>
      <c r="F142" s="73" t="s">
        <v>140</v>
      </c>
      <c r="G142" s="74">
        <f t="shared" ca="1" si="137"/>
        <v>88615</v>
      </c>
      <c r="H142" s="74">
        <f t="shared" ca="1" si="138"/>
        <v>93278</v>
      </c>
      <c r="I142" s="74">
        <f t="shared" ca="1" si="139"/>
        <v>98187</v>
      </c>
      <c r="J142" s="74">
        <f t="shared" ca="1" si="140"/>
        <v>103356</v>
      </c>
      <c r="K142" s="74">
        <f t="shared" ca="1" si="141"/>
        <v>106246</v>
      </c>
      <c r="L142" s="74">
        <f t="shared" ca="1" si="147"/>
        <v>109225</v>
      </c>
      <c r="M142" s="74">
        <f t="shared" ca="1" si="148"/>
        <v>112338</v>
      </c>
      <c r="N142" s="72"/>
      <c r="P142" s="187" t="str">
        <f t="shared" si="149"/>
        <v>06839C</v>
      </c>
      <c r="Q142" s="191" t="s">
        <v>600</v>
      </c>
      <c r="R142" s="188" t="str">
        <f t="shared" si="122"/>
        <v>Manager Neighborhood Support</v>
      </c>
      <c r="S142" s="189" t="str">
        <f t="shared" ref="S142:S174" si="151">C142</f>
        <v>83</v>
      </c>
      <c r="T142" s="186" cm="1">
        <f t="array" aca="1" ref="T142" ca="1">ROUND(IF($Q142="Y",VLOOKUP($P142, INDIRECT($Q$2),T$6,0)*INDIRECT($P$1),VLOOKUP($P142, INDIRECT($Q$2),T$6,0)),IF($E142="E",0,3))</f>
        <v>88615</v>
      </c>
      <c r="U142" s="186" cm="1">
        <f t="array" aca="1" ref="U142" ca="1">ROUND(IF($Q142="Y",VLOOKUP($P142, INDIRECT($Q$2),U$6,0)*INDIRECT($P$1),VLOOKUP($P142, INDIRECT($Q$2),U$6,0)),IF($E142="E",0,3))</f>
        <v>93278</v>
      </c>
      <c r="V142" s="186" cm="1">
        <f t="array" aca="1" ref="V142" ca="1">ROUND(IF($Q142="Y",VLOOKUP($P142, INDIRECT($Q$2),V$6,0)*INDIRECT($P$1),VLOOKUP($P142, INDIRECT($Q$2),V$6,0)),IF($E142="E",0,3))</f>
        <v>98187</v>
      </c>
      <c r="W142" s="186" cm="1">
        <f t="array" aca="1" ref="W142" ca="1">ROUND(IF($Q142="Y",VLOOKUP($P142, INDIRECT($Q$2),W$6,0)*INDIRECT($P$1),VLOOKUP($P142, INDIRECT($Q$2),W$6,0)),IF($E142="E",0,3))</f>
        <v>103356</v>
      </c>
      <c r="X142" s="186" cm="1">
        <f t="array" aca="1" ref="X142" ca="1">ROUND(IF($Q142="Y",VLOOKUP($P142, INDIRECT($Q$2),X$6,0)*INDIRECT($P$1),VLOOKUP($P142, INDIRECT($Q$2),X$6,0)),IF($E142="E",0,3))</f>
        <v>106246</v>
      </c>
      <c r="Y142" s="186" cm="1">
        <f t="array" aca="1" ref="Y142" ca="1">ROUND(IF($Q142="Y",VLOOKUP($P142, INDIRECT($Q$2),Y$6,0)*INDIRECT($P$1),VLOOKUP($P142, INDIRECT($Q$2),Y$6,0)),IF($E142="E",0,3))</f>
        <v>109225</v>
      </c>
      <c r="Z142" s="186" cm="1">
        <f t="array" aca="1" ref="Z142" ca="1">ROUND(IF($Q142="Y",VLOOKUP($P142, INDIRECT($Q$2),Z$6,0)*INDIRECT($P$1),VLOOKUP($P142, INDIRECT($Q$2),Z$6,0)),IF($E142="E",0,3))</f>
        <v>112338</v>
      </c>
      <c r="AA142" s="186"/>
      <c r="AB142" s="282" t="str">
        <f t="shared" si="150"/>
        <v>06839C</v>
      </c>
      <c r="AC142" s="130" t="str">
        <f t="shared" si="123"/>
        <v>Manager Neighborhood Support</v>
      </c>
      <c r="AD142" s="284" t="str">
        <f t="shared" si="124"/>
        <v>83</v>
      </c>
      <c r="AE142" s="282">
        <f t="shared" ca="1" si="142"/>
        <v>42.603999999999999</v>
      </c>
      <c r="AF142" s="282">
        <f t="shared" ca="1" si="143"/>
        <v>44.845999999999997</v>
      </c>
      <c r="AG142" s="282">
        <f t="shared" ca="1" si="144"/>
        <v>47.205999999999996</v>
      </c>
      <c r="AH142" s="282">
        <f t="shared" ca="1" si="145"/>
        <v>49.690999999999995</v>
      </c>
      <c r="AI142" s="282">
        <f t="shared" ca="1" si="146"/>
        <v>51.08</v>
      </c>
      <c r="AJ142" s="282">
        <f t="shared" ca="1" si="135"/>
        <v>52.512999999999998</v>
      </c>
      <c r="AK142" s="282">
        <f t="shared" ca="1" si="136"/>
        <v>54.009</v>
      </c>
    </row>
    <row r="143" spans="1:37" x14ac:dyDescent="0.3">
      <c r="A143" s="75" t="s">
        <v>167</v>
      </c>
      <c r="B143" s="75">
        <v>11</v>
      </c>
      <c r="C143" s="70" t="s">
        <v>65</v>
      </c>
      <c r="D143" s="75">
        <v>505</v>
      </c>
      <c r="E143" s="75" t="s">
        <v>17</v>
      </c>
      <c r="F143" s="73" t="s">
        <v>391</v>
      </c>
      <c r="G143" s="74">
        <f t="shared" ca="1" si="137"/>
        <v>92260</v>
      </c>
      <c r="H143" s="74">
        <f t="shared" ca="1" si="138"/>
        <v>97117</v>
      </c>
      <c r="I143" s="74">
        <f t="shared" ca="1" si="139"/>
        <v>102226</v>
      </c>
      <c r="J143" s="74">
        <f t="shared" ca="1" si="140"/>
        <v>109178</v>
      </c>
      <c r="K143" s="74">
        <f t="shared" ca="1" si="141"/>
        <v>112237</v>
      </c>
      <c r="L143" s="74">
        <f t="shared" ca="1" si="147"/>
        <v>115381</v>
      </c>
      <c r="M143" s="74">
        <f t="shared" ca="1" si="148"/>
        <v>118668</v>
      </c>
      <c r="N143" s="72"/>
      <c r="P143" s="187" t="str">
        <f t="shared" si="149"/>
        <v>52620C</v>
      </c>
      <c r="Q143" s="191" t="s">
        <v>600</v>
      </c>
      <c r="R143" s="188" t="str">
        <f t="shared" si="122"/>
        <v>Manager NRP &amp; Citizen Participation</v>
      </c>
      <c r="S143" s="189" t="str">
        <f t="shared" si="151"/>
        <v>41C</v>
      </c>
      <c r="T143" s="186" cm="1">
        <f t="array" aca="1" ref="T143" ca="1">ROUND(IF($Q143="Y",VLOOKUP($P143, INDIRECT($Q$2),T$6,0)*INDIRECT($P$1),VLOOKUP($P143, INDIRECT($Q$2),T$6,0)),IF($E143="E",0,3))</f>
        <v>92260</v>
      </c>
      <c r="U143" s="186" cm="1">
        <f t="array" aca="1" ref="U143" ca="1">ROUND(IF($Q143="Y",VLOOKUP($P143, INDIRECT($Q$2),U$6,0)*INDIRECT($P$1),VLOOKUP($P143, INDIRECT($Q$2),U$6,0)),IF($E143="E",0,3))</f>
        <v>97117</v>
      </c>
      <c r="V143" s="186" cm="1">
        <f t="array" aca="1" ref="V143" ca="1">ROUND(IF($Q143="Y",VLOOKUP($P143, INDIRECT($Q$2),V$6,0)*INDIRECT($P$1),VLOOKUP($P143, INDIRECT($Q$2),V$6,0)),IF($E143="E",0,3))</f>
        <v>102226</v>
      </c>
      <c r="W143" s="186" cm="1">
        <f t="array" aca="1" ref="W143" ca="1">ROUND(IF($Q143="Y",VLOOKUP($P143, INDIRECT($Q$2),W$6,0)*INDIRECT($P$1),VLOOKUP($P143, INDIRECT($Q$2),W$6,0)),IF($E143="E",0,3))</f>
        <v>109178</v>
      </c>
      <c r="X143" s="186" cm="1">
        <f t="array" aca="1" ref="X143" ca="1">ROUND(IF($Q143="Y",VLOOKUP($P143, INDIRECT($Q$2),X$6,0)*INDIRECT($P$1),VLOOKUP($P143, INDIRECT($Q$2),X$6,0)),IF($E143="E",0,3))</f>
        <v>112237</v>
      </c>
      <c r="Y143" s="186" cm="1">
        <f t="array" aca="1" ref="Y143" ca="1">ROUND(IF($Q143="Y",VLOOKUP($P143, INDIRECT($Q$2),Y$6,0)*INDIRECT($P$1),VLOOKUP($P143, INDIRECT($Q$2),Y$6,0)),IF($E143="E",0,3))</f>
        <v>115381</v>
      </c>
      <c r="Z143" s="186" cm="1">
        <f t="array" aca="1" ref="Z143" ca="1">ROUND(IF($Q143="Y",VLOOKUP($P143, INDIRECT($Q$2),Z$6,0)*INDIRECT($P$1),VLOOKUP($P143, INDIRECT($Q$2),Z$6,0)),IF($E143="E",0,3))</f>
        <v>118668</v>
      </c>
      <c r="AA143" s="186"/>
      <c r="AB143" s="282" t="str">
        <f t="shared" si="150"/>
        <v>52620C</v>
      </c>
      <c r="AC143" s="130" t="str">
        <f t="shared" si="123"/>
        <v>Manager NRP &amp; Citizen Participation</v>
      </c>
      <c r="AD143" s="284" t="str">
        <f t="shared" si="124"/>
        <v>41C</v>
      </c>
      <c r="AE143" s="282">
        <f t="shared" ca="1" si="142"/>
        <v>44.355999999999995</v>
      </c>
      <c r="AF143" s="282">
        <f t="shared" ca="1" si="143"/>
        <v>46.690999999999995</v>
      </c>
      <c r="AG143" s="282">
        <f t="shared" ca="1" si="144"/>
        <v>49.147999999999996</v>
      </c>
      <c r="AH143" s="282">
        <f t="shared" ca="1" si="145"/>
        <v>52.489999999999995</v>
      </c>
      <c r="AI143" s="282">
        <f t="shared" ca="1" si="146"/>
        <v>53.960999999999999</v>
      </c>
      <c r="AJ143" s="282">
        <f t="shared" ca="1" si="135"/>
        <v>55.471999999999994</v>
      </c>
      <c r="AK143" s="282">
        <f t="shared" ca="1" si="136"/>
        <v>57.052</v>
      </c>
    </row>
    <row r="144" spans="1:37" x14ac:dyDescent="0.3">
      <c r="A144" s="75" t="s">
        <v>141</v>
      </c>
      <c r="B144" s="75">
        <v>10</v>
      </c>
      <c r="C144" s="70" t="s">
        <v>162</v>
      </c>
      <c r="D144" s="75">
        <v>493</v>
      </c>
      <c r="E144" s="75" t="s">
        <v>17</v>
      </c>
      <c r="F144" s="73" t="s">
        <v>392</v>
      </c>
      <c r="G144" s="74">
        <f t="shared" ca="1" si="137"/>
        <v>96027</v>
      </c>
      <c r="H144" s="74">
        <f t="shared" ca="1" si="138"/>
        <v>99868</v>
      </c>
      <c r="I144" s="74">
        <f t="shared" ca="1" si="139"/>
        <v>103862</v>
      </c>
      <c r="J144" s="74">
        <f t="shared" ca="1" si="140"/>
        <v>108015</v>
      </c>
      <c r="K144" s="74">
        <f t="shared" ca="1" si="141"/>
        <v>112338</v>
      </c>
      <c r="L144" s="74">
        <f t="shared" ca="1" si="147"/>
        <v>0</v>
      </c>
      <c r="M144" s="74">
        <f t="shared" ca="1" si="148"/>
        <v>0</v>
      </c>
      <c r="N144" s="72"/>
      <c r="P144" s="187" t="str">
        <f t="shared" si="149"/>
        <v>06856C</v>
      </c>
      <c r="Q144" s="191" t="s">
        <v>600</v>
      </c>
      <c r="R144" s="188" t="str">
        <f t="shared" si="122"/>
        <v>Manager Payroll</v>
      </c>
      <c r="S144" s="189" t="str">
        <f t="shared" si="151"/>
        <v>10</v>
      </c>
      <c r="T144" s="186" cm="1">
        <f t="array" aca="1" ref="T144" ca="1">ROUND(IF($Q144="Y",VLOOKUP($P144, INDIRECT($Q$2),T$6,0)*INDIRECT($P$1),VLOOKUP($P144, INDIRECT($Q$2),T$6,0)),IF($E144="E",0,3))</f>
        <v>96027</v>
      </c>
      <c r="U144" s="186" cm="1">
        <f t="array" aca="1" ref="U144" ca="1">ROUND(IF($Q144="Y",VLOOKUP($P144, INDIRECT($Q$2),U$6,0)*INDIRECT($P$1),VLOOKUP($P144, INDIRECT($Q$2),U$6,0)),IF($E144="E",0,3))</f>
        <v>99868</v>
      </c>
      <c r="V144" s="186" cm="1">
        <f t="array" aca="1" ref="V144" ca="1">ROUND(IF($Q144="Y",VLOOKUP($P144, INDIRECT($Q$2),V$6,0)*INDIRECT($P$1),VLOOKUP($P144, INDIRECT($Q$2),V$6,0)),IF($E144="E",0,3))</f>
        <v>103862</v>
      </c>
      <c r="W144" s="186" cm="1">
        <f t="array" aca="1" ref="W144" ca="1">ROUND(IF($Q144="Y",VLOOKUP($P144, INDIRECT($Q$2),W$6,0)*INDIRECT($P$1),VLOOKUP($P144, INDIRECT($Q$2),W$6,0)),IF($E144="E",0,3))</f>
        <v>108015</v>
      </c>
      <c r="X144" s="186" cm="1">
        <f t="array" aca="1" ref="X144" ca="1">ROUND(IF($Q144="Y",VLOOKUP($P144, INDIRECT($Q$2),X$6,0)*INDIRECT($P$1),VLOOKUP($P144, INDIRECT($Q$2),X$6,0)),IF($E144="E",0,3))</f>
        <v>112338</v>
      </c>
      <c r="Y144" s="186" cm="1">
        <f t="array" aca="1" ref="Y144" ca="1">ROUND(IF($Q144="Y",VLOOKUP($P144, INDIRECT($Q$2),Y$6,0)*INDIRECT($P$1),VLOOKUP($P144, INDIRECT($Q$2),Y$6,0)),IF($E144="E",0,3))</f>
        <v>0</v>
      </c>
      <c r="Z144" s="186" cm="1">
        <f t="array" aca="1" ref="Z144" ca="1">ROUND(IF($Q144="Y",VLOOKUP($P144, INDIRECT($Q$2),Z$6,0)*INDIRECT($P$1),VLOOKUP($P144, INDIRECT($Q$2),Z$6,0)),IF($E144="E",0,3))</f>
        <v>0</v>
      </c>
      <c r="AA144" s="186"/>
      <c r="AB144" s="282" t="str">
        <f t="shared" si="150"/>
        <v>06856C</v>
      </c>
      <c r="AC144" s="130" t="str">
        <f t="shared" si="123"/>
        <v>Manager Payroll</v>
      </c>
      <c r="AD144" s="284" t="str">
        <f t="shared" si="124"/>
        <v>10</v>
      </c>
      <c r="AE144" s="282">
        <f t="shared" ca="1" si="142"/>
        <v>46.166999999999994</v>
      </c>
      <c r="AF144" s="282">
        <f t="shared" ca="1" si="143"/>
        <v>48.013999999999996</v>
      </c>
      <c r="AG144" s="282">
        <f t="shared" ca="1" si="144"/>
        <v>49.933999999999997</v>
      </c>
      <c r="AH144" s="282">
        <f t="shared" ca="1" si="145"/>
        <v>51.930999999999997</v>
      </c>
      <c r="AI144" s="282">
        <f t="shared" ca="1" si="146"/>
        <v>54.009</v>
      </c>
      <c r="AJ144" s="282" t="str">
        <f t="shared" ca="1" si="135"/>
        <v/>
      </c>
      <c r="AK144" s="282" t="str">
        <f t="shared" ca="1" si="136"/>
        <v/>
      </c>
    </row>
    <row r="145" spans="1:37" x14ac:dyDescent="0.3">
      <c r="A145" s="75" t="s">
        <v>168</v>
      </c>
      <c r="B145" s="75">
        <v>11</v>
      </c>
      <c r="C145" s="70" t="s">
        <v>65</v>
      </c>
      <c r="D145" s="75">
        <v>510</v>
      </c>
      <c r="E145" s="75" t="s">
        <v>17</v>
      </c>
      <c r="F145" s="73" t="s">
        <v>393</v>
      </c>
      <c r="G145" s="74">
        <f t="shared" ca="1" si="137"/>
        <v>92260</v>
      </c>
      <c r="H145" s="74">
        <f t="shared" ca="1" si="138"/>
        <v>97117</v>
      </c>
      <c r="I145" s="74">
        <f t="shared" ca="1" si="139"/>
        <v>102226</v>
      </c>
      <c r="J145" s="74">
        <f t="shared" ca="1" si="140"/>
        <v>109178</v>
      </c>
      <c r="K145" s="74">
        <f t="shared" ca="1" si="141"/>
        <v>112237</v>
      </c>
      <c r="L145" s="74">
        <f t="shared" ca="1" si="147"/>
        <v>115381</v>
      </c>
      <c r="M145" s="74">
        <f t="shared" ca="1" si="148"/>
        <v>118668</v>
      </c>
      <c r="N145" s="72"/>
      <c r="P145" s="187" t="str">
        <f t="shared" si="149"/>
        <v>06846C</v>
      </c>
      <c r="Q145" s="191" t="s">
        <v>600</v>
      </c>
      <c r="R145" s="188" t="str">
        <f t="shared" si="122"/>
        <v>Manager Personel, Finance Technology &amp; Administration</v>
      </c>
      <c r="S145" s="189" t="str">
        <f t="shared" si="151"/>
        <v>41C</v>
      </c>
      <c r="T145" s="186" cm="1">
        <f t="array" aca="1" ref="T145" ca="1">ROUND(IF($Q145="Y",VLOOKUP($P145, INDIRECT($Q$2),T$6,0)*INDIRECT($P$1),VLOOKUP($P145, INDIRECT($Q$2),T$6,0)),IF($E145="E",0,3))</f>
        <v>92260</v>
      </c>
      <c r="U145" s="186" cm="1">
        <f t="array" aca="1" ref="U145" ca="1">ROUND(IF($Q145="Y",VLOOKUP($P145, INDIRECT($Q$2),U$6,0)*INDIRECT($P$1),VLOOKUP($P145, INDIRECT($Q$2),U$6,0)),IF($E145="E",0,3))</f>
        <v>97117</v>
      </c>
      <c r="V145" s="186" cm="1">
        <f t="array" aca="1" ref="V145" ca="1">ROUND(IF($Q145="Y",VLOOKUP($P145, INDIRECT($Q$2),V$6,0)*INDIRECT($P$1),VLOOKUP($P145, INDIRECT($Q$2),V$6,0)),IF($E145="E",0,3))</f>
        <v>102226</v>
      </c>
      <c r="W145" s="186" cm="1">
        <f t="array" aca="1" ref="W145" ca="1">ROUND(IF($Q145="Y",VLOOKUP($P145, INDIRECT($Q$2),W$6,0)*INDIRECT($P$1),VLOOKUP($P145, INDIRECT($Q$2),W$6,0)),IF($E145="E",0,3))</f>
        <v>109178</v>
      </c>
      <c r="X145" s="186" cm="1">
        <f t="array" aca="1" ref="X145" ca="1">ROUND(IF($Q145="Y",VLOOKUP($P145, INDIRECT($Q$2),X$6,0)*INDIRECT($P$1),VLOOKUP($P145, INDIRECT($Q$2),X$6,0)),IF($E145="E",0,3))</f>
        <v>112237</v>
      </c>
      <c r="Y145" s="186" cm="1">
        <f t="array" aca="1" ref="Y145" ca="1">ROUND(IF($Q145="Y",VLOOKUP($P145, INDIRECT($Q$2),Y$6,0)*INDIRECT($P$1),VLOOKUP($P145, INDIRECT($Q$2),Y$6,0)),IF($E145="E",0,3))</f>
        <v>115381</v>
      </c>
      <c r="Z145" s="186" cm="1">
        <f t="array" aca="1" ref="Z145" ca="1">ROUND(IF($Q145="Y",VLOOKUP($P145, INDIRECT($Q$2),Z$6,0)*INDIRECT($P$1),VLOOKUP($P145, INDIRECT($Q$2),Z$6,0)),IF($E145="E",0,3))</f>
        <v>118668</v>
      </c>
      <c r="AA145" s="186"/>
      <c r="AB145" s="282" t="str">
        <f t="shared" si="150"/>
        <v>06846C</v>
      </c>
      <c r="AC145" s="130" t="str">
        <f t="shared" si="123"/>
        <v>Manager Personel, Finance Technology &amp; Administration</v>
      </c>
      <c r="AD145" s="284" t="str">
        <f t="shared" si="124"/>
        <v>41C</v>
      </c>
      <c r="AE145" s="282">
        <f t="shared" ca="1" si="142"/>
        <v>44.355999999999995</v>
      </c>
      <c r="AF145" s="282">
        <f t="shared" ca="1" si="143"/>
        <v>46.690999999999995</v>
      </c>
      <c r="AG145" s="282">
        <f t="shared" ca="1" si="144"/>
        <v>49.147999999999996</v>
      </c>
      <c r="AH145" s="282">
        <f t="shared" ca="1" si="145"/>
        <v>52.489999999999995</v>
      </c>
      <c r="AI145" s="282">
        <f t="shared" ca="1" si="146"/>
        <v>53.960999999999999</v>
      </c>
      <c r="AJ145" s="282">
        <f t="shared" ca="1" si="135"/>
        <v>55.471999999999994</v>
      </c>
      <c r="AK145" s="282">
        <f t="shared" ca="1" si="136"/>
        <v>57.052</v>
      </c>
    </row>
    <row r="146" spans="1:37" x14ac:dyDescent="0.3">
      <c r="A146" s="75" t="s">
        <v>144</v>
      </c>
      <c r="B146" s="75">
        <v>10</v>
      </c>
      <c r="C146" s="70" t="s">
        <v>143</v>
      </c>
      <c r="D146" s="75">
        <v>476</v>
      </c>
      <c r="E146" s="75" t="s">
        <v>17</v>
      </c>
      <c r="F146" s="73" t="s">
        <v>395</v>
      </c>
      <c r="G146" s="74">
        <f t="shared" ca="1" si="137"/>
        <v>94545</v>
      </c>
      <c r="H146" s="74">
        <f t="shared" ca="1" si="138"/>
        <v>97194</v>
      </c>
      <c r="I146" s="74">
        <f t="shared" ca="1" si="139"/>
        <v>99915</v>
      </c>
      <c r="J146" s="74">
        <f t="shared" ca="1" si="140"/>
        <v>102712</v>
      </c>
      <c r="K146" s="74">
        <f t="shared" ca="1" si="141"/>
        <v>105587</v>
      </c>
      <c r="L146" s="74">
        <f t="shared" ca="1" si="147"/>
        <v>108548</v>
      </c>
      <c r="M146" s="74">
        <f t="shared" ca="1" si="148"/>
        <v>111637</v>
      </c>
      <c r="N146" s="72"/>
      <c r="P146" s="187" t="str">
        <f t="shared" si="149"/>
        <v>10193C</v>
      </c>
      <c r="Q146" s="191" t="s">
        <v>600</v>
      </c>
      <c r="R146" s="188" t="str">
        <f t="shared" si="122"/>
        <v>Manager Police Record Services</v>
      </c>
      <c r="S146" s="189" t="str">
        <f t="shared" si="151"/>
        <v>121</v>
      </c>
      <c r="T146" s="186" cm="1">
        <f t="array" aca="1" ref="T146" ca="1">ROUND(IF($Q146="Y",VLOOKUP($P146, INDIRECT($Q$2),T$6,0)*INDIRECT($P$1),VLOOKUP($P146, INDIRECT($Q$2),T$6,0)),IF($E146="E",0,3))</f>
        <v>94545</v>
      </c>
      <c r="U146" s="186" cm="1">
        <f t="array" aca="1" ref="U146" ca="1">ROUND(IF($Q146="Y",VLOOKUP($P146, INDIRECT($Q$2),U$6,0)*INDIRECT($P$1),VLOOKUP($P146, INDIRECT($Q$2),U$6,0)),IF($E146="E",0,3))</f>
        <v>97194</v>
      </c>
      <c r="V146" s="186" cm="1">
        <f t="array" aca="1" ref="V146" ca="1">ROUND(IF($Q146="Y",VLOOKUP($P146, INDIRECT($Q$2),V$6,0)*INDIRECT($P$1),VLOOKUP($P146, INDIRECT($Q$2),V$6,0)),IF($E146="E",0,3))</f>
        <v>99915</v>
      </c>
      <c r="W146" s="186" cm="1">
        <f t="array" aca="1" ref="W146" ca="1">ROUND(IF($Q146="Y",VLOOKUP($P146, INDIRECT($Q$2),W$6,0)*INDIRECT($P$1),VLOOKUP($P146, INDIRECT($Q$2),W$6,0)),IF($E146="E",0,3))</f>
        <v>102712</v>
      </c>
      <c r="X146" s="186" cm="1">
        <f t="array" aca="1" ref="X146" ca="1">ROUND(IF($Q146="Y",VLOOKUP($P146, INDIRECT($Q$2),X$6,0)*INDIRECT($P$1),VLOOKUP($P146, INDIRECT($Q$2),X$6,0)),IF($E146="E",0,3))</f>
        <v>105587</v>
      </c>
      <c r="Y146" s="186" cm="1">
        <f t="array" aca="1" ref="Y146" ca="1">ROUND(IF($Q146="Y",VLOOKUP($P146, INDIRECT($Q$2),Y$6,0)*INDIRECT($P$1),VLOOKUP($P146, INDIRECT($Q$2),Y$6,0)),IF($E146="E",0,3))</f>
        <v>108548</v>
      </c>
      <c r="Z146" s="186" cm="1">
        <f t="array" aca="1" ref="Z146" ca="1">ROUND(IF($Q146="Y",VLOOKUP($P146, INDIRECT($Q$2),Z$6,0)*INDIRECT($P$1),VLOOKUP($P146, INDIRECT($Q$2),Z$6,0)),IF($E146="E",0,3))</f>
        <v>111637</v>
      </c>
      <c r="AA146" s="186"/>
      <c r="AB146" s="282" t="str">
        <f t="shared" si="150"/>
        <v>10193C</v>
      </c>
      <c r="AC146" s="130" t="str">
        <f t="shared" si="123"/>
        <v>Manager Police Record Services</v>
      </c>
      <c r="AD146" s="284" t="str">
        <f t="shared" si="124"/>
        <v>121</v>
      </c>
      <c r="AE146" s="282">
        <f t="shared" ca="1" si="142"/>
        <v>45.454999999999998</v>
      </c>
      <c r="AF146" s="282">
        <f t="shared" ca="1" si="143"/>
        <v>46.727999999999994</v>
      </c>
      <c r="AG146" s="282">
        <f t="shared" ca="1" si="144"/>
        <v>48.036999999999999</v>
      </c>
      <c r="AH146" s="282">
        <f t="shared" ca="1" si="145"/>
        <v>49.381</v>
      </c>
      <c r="AI146" s="282">
        <f t="shared" ca="1" si="146"/>
        <v>50.762999999999998</v>
      </c>
      <c r="AJ146" s="282">
        <f t="shared" ca="1" si="135"/>
        <v>52.186999999999998</v>
      </c>
      <c r="AK146" s="282">
        <f t="shared" ca="1" si="136"/>
        <v>53.671999999999997</v>
      </c>
    </row>
    <row r="147" spans="1:37" x14ac:dyDescent="0.3">
      <c r="A147" s="75" t="s">
        <v>145</v>
      </c>
      <c r="B147" s="75">
        <v>11</v>
      </c>
      <c r="C147" s="70" t="s">
        <v>630</v>
      </c>
      <c r="D147" s="75">
        <v>523</v>
      </c>
      <c r="E147" s="75" t="s">
        <v>17</v>
      </c>
      <c r="F147" s="73" t="s">
        <v>396</v>
      </c>
      <c r="G147" s="74">
        <f t="shared" ca="1" si="137"/>
        <v>102023</v>
      </c>
      <c r="H147" s="74">
        <f t="shared" ca="1" si="138"/>
        <v>106103</v>
      </c>
      <c r="I147" s="74">
        <f t="shared" ca="1" si="139"/>
        <v>110348</v>
      </c>
      <c r="J147" s="74">
        <f t="shared" ca="1" si="140"/>
        <v>114763</v>
      </c>
      <c r="K147" s="74">
        <f t="shared" ca="1" si="141"/>
        <v>119354</v>
      </c>
      <c r="L147" s="74">
        <f t="shared" ca="1" si="147"/>
        <v>0</v>
      </c>
      <c r="M147" s="74">
        <f t="shared" ca="1" si="148"/>
        <v>0</v>
      </c>
      <c r="N147" s="72"/>
      <c r="P147" s="187" t="str">
        <f t="shared" si="149"/>
        <v>06919C</v>
      </c>
      <c r="Q147" s="191" t="s">
        <v>600</v>
      </c>
      <c r="R147" s="188" t="str">
        <f t="shared" si="122"/>
        <v>Manager Public Health Emergency Response</v>
      </c>
      <c r="S147" s="189" t="str">
        <f t="shared" si="151"/>
        <v>64</v>
      </c>
      <c r="T147" s="186" cm="1">
        <f t="array" aca="1" ref="T147" ca="1">ROUND(IF($Q147="Y",VLOOKUP($P147, INDIRECT($Q$2),T$6,0)*INDIRECT($P$1),VLOOKUP($P147, INDIRECT($Q$2),T$6,0)),IF($E147="E",0,3))</f>
        <v>102023</v>
      </c>
      <c r="U147" s="186" cm="1">
        <f t="array" aca="1" ref="U147" ca="1">ROUND(IF($Q147="Y",VLOOKUP($P147, INDIRECT($Q$2),U$6,0)*INDIRECT($P$1),VLOOKUP($P147, INDIRECT($Q$2),U$6,0)),IF($E147="E",0,3))</f>
        <v>106103</v>
      </c>
      <c r="V147" s="186" cm="1">
        <f t="array" aca="1" ref="V147" ca="1">ROUND(IF($Q147="Y",VLOOKUP($P147, INDIRECT($Q$2),V$6,0)*INDIRECT($P$1),VLOOKUP($P147, INDIRECT($Q$2),V$6,0)),IF($E147="E",0,3))</f>
        <v>110348</v>
      </c>
      <c r="W147" s="186" cm="1">
        <f t="array" aca="1" ref="W147" ca="1">ROUND(IF($Q147="Y",VLOOKUP($P147, INDIRECT($Q$2),W$6,0)*INDIRECT($P$1),VLOOKUP($P147, INDIRECT($Q$2),W$6,0)),IF($E147="E",0,3))</f>
        <v>114763</v>
      </c>
      <c r="X147" s="186" cm="1">
        <f t="array" aca="1" ref="X147" ca="1">ROUND(IF($Q147="Y",VLOOKUP($P147, INDIRECT($Q$2),X$6,0)*INDIRECT($P$1),VLOOKUP($P147, INDIRECT($Q$2),X$6,0)),IF($E147="E",0,3))</f>
        <v>119354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50"/>
        <v>06919C</v>
      </c>
      <c r="AC147" s="130" t="str">
        <f t="shared" si="123"/>
        <v>Manager Public Health Emergency Response</v>
      </c>
      <c r="AD147" s="284" t="str">
        <f t="shared" si="124"/>
        <v>64</v>
      </c>
      <c r="AE147" s="282">
        <f t="shared" ca="1" si="142"/>
        <v>49.05</v>
      </c>
      <c r="AF147" s="282">
        <f t="shared" ca="1" si="143"/>
        <v>51.012</v>
      </c>
      <c r="AG147" s="282">
        <f t="shared" ca="1" si="144"/>
        <v>53.052</v>
      </c>
      <c r="AH147" s="282">
        <f t="shared" ca="1" si="145"/>
        <v>55.174999999999997</v>
      </c>
      <c r="AI147" s="282">
        <f t="shared" ca="1" si="146"/>
        <v>57.381999999999998</v>
      </c>
      <c r="AJ147" s="282" t="str">
        <f t="shared" ca="1" si="135"/>
        <v/>
      </c>
      <c r="AK147" s="282" t="str">
        <f t="shared" ca="1" si="136"/>
        <v/>
      </c>
    </row>
    <row r="148" spans="1:37" x14ac:dyDescent="0.3">
      <c r="A148" s="75" t="s">
        <v>492</v>
      </c>
      <c r="B148" s="75">
        <v>11</v>
      </c>
      <c r="C148" s="70" t="s">
        <v>124</v>
      </c>
      <c r="D148" s="75">
        <v>505</v>
      </c>
      <c r="E148" s="75" t="s">
        <v>17</v>
      </c>
      <c r="F148" s="73" t="s">
        <v>397</v>
      </c>
      <c r="G148" s="74">
        <f t="shared" ca="1" si="137"/>
        <v>101439</v>
      </c>
      <c r="H148" s="74">
        <f t="shared" ca="1" si="138"/>
        <v>105494</v>
      </c>
      <c r="I148" s="74">
        <f t="shared" ca="1" si="139"/>
        <v>109716</v>
      </c>
      <c r="J148" s="74">
        <f t="shared" ca="1" si="140"/>
        <v>114104</v>
      </c>
      <c r="K148" s="74">
        <f t="shared" ca="1" si="141"/>
        <v>118668</v>
      </c>
      <c r="L148" s="74">
        <f t="shared" ca="1" si="147"/>
        <v>0</v>
      </c>
      <c r="M148" s="74">
        <f t="shared" ca="1" si="148"/>
        <v>0</v>
      </c>
      <c r="N148" s="72"/>
      <c r="P148" s="187" t="str">
        <f t="shared" si="149"/>
        <v>52924C</v>
      </c>
      <c r="Q148" s="191" t="s">
        <v>600</v>
      </c>
      <c r="R148" s="188" t="str">
        <f t="shared" si="122"/>
        <v>Manager Public Works Initiatives and Analysis</v>
      </c>
      <c r="S148" s="189" t="str">
        <f t="shared" si="151"/>
        <v>104</v>
      </c>
      <c r="T148" s="186" cm="1">
        <f t="array" aca="1" ref="T148" ca="1">ROUND(IF($Q148="Y",VLOOKUP($P148, INDIRECT($Q$2),T$6,0)*INDIRECT($P$1),VLOOKUP($P148, INDIRECT($Q$2),T$6,0)),IF($E148="E",0,3))</f>
        <v>101439</v>
      </c>
      <c r="U148" s="186" cm="1">
        <f t="array" aca="1" ref="U148" ca="1">ROUND(IF($Q148="Y",VLOOKUP($P148, INDIRECT($Q$2),U$6,0)*INDIRECT($P$1),VLOOKUP($P148, INDIRECT($Q$2),U$6,0)),IF($E148="E",0,3))</f>
        <v>105494</v>
      </c>
      <c r="V148" s="186" cm="1">
        <f t="array" aca="1" ref="V148" ca="1">ROUND(IF($Q148="Y",VLOOKUP($P148, INDIRECT($Q$2),V$6,0)*INDIRECT($P$1),VLOOKUP($P148, INDIRECT($Q$2),V$6,0)),IF($E148="E",0,3))</f>
        <v>109716</v>
      </c>
      <c r="W148" s="186" cm="1">
        <f t="array" aca="1" ref="W148" ca="1">ROUND(IF($Q148="Y",VLOOKUP($P148, INDIRECT($Q$2),W$6,0)*INDIRECT($P$1),VLOOKUP($P148, INDIRECT($Q$2),W$6,0)),IF($E148="E",0,3))</f>
        <v>114104</v>
      </c>
      <c r="X148" s="186" cm="1">
        <f t="array" aca="1" ref="X148" ca="1">ROUND(IF($Q148="Y",VLOOKUP($P148, INDIRECT($Q$2),X$6,0)*INDIRECT($P$1),VLOOKUP($P148, INDIRECT($Q$2),X$6,0)),IF($E148="E",0,3))</f>
        <v>118668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50"/>
        <v>52924C</v>
      </c>
      <c r="AC148" s="130" t="str">
        <f t="shared" si="123"/>
        <v>Manager Public Works Initiatives and Analysis</v>
      </c>
      <c r="AD148" s="284" t="str">
        <f t="shared" si="124"/>
        <v>104</v>
      </c>
      <c r="AE148" s="282">
        <f t="shared" ca="1" si="142"/>
        <v>48.768999999999998</v>
      </c>
      <c r="AF148" s="282">
        <f t="shared" ca="1" si="143"/>
        <v>50.719000000000001</v>
      </c>
      <c r="AG148" s="282">
        <f t="shared" ca="1" si="144"/>
        <v>52.748999999999995</v>
      </c>
      <c r="AH148" s="282">
        <f t="shared" ca="1" si="145"/>
        <v>54.857999999999997</v>
      </c>
      <c r="AI148" s="282">
        <f t="shared" ca="1" si="146"/>
        <v>57.052</v>
      </c>
      <c r="AJ148" s="282" t="str">
        <f t="shared" ca="1" si="135"/>
        <v/>
      </c>
      <c r="AK148" s="282" t="str">
        <f t="shared" ca="1" si="136"/>
        <v/>
      </c>
    </row>
    <row r="149" spans="1:37" x14ac:dyDescent="0.3">
      <c r="A149" s="75" t="s">
        <v>146</v>
      </c>
      <c r="B149" s="75">
        <v>12</v>
      </c>
      <c r="C149" s="70" t="s">
        <v>60</v>
      </c>
      <c r="D149" s="75">
        <v>543</v>
      </c>
      <c r="E149" s="75" t="s">
        <v>17</v>
      </c>
      <c r="F149" s="73" t="s">
        <v>398</v>
      </c>
      <c r="G149" s="74">
        <f t="shared" ca="1" si="137"/>
        <v>105203</v>
      </c>
      <c r="H149" s="74">
        <f t="shared" ca="1" si="138"/>
        <v>111070</v>
      </c>
      <c r="I149" s="74">
        <f t="shared" ca="1" si="139"/>
        <v>118685</v>
      </c>
      <c r="J149" s="74">
        <f t="shared" ca="1" si="140"/>
        <v>122009</v>
      </c>
      <c r="K149" s="74">
        <f t="shared" ca="1" si="141"/>
        <v>125424</v>
      </c>
      <c r="L149" s="74">
        <f t="shared" ca="1" si="147"/>
        <v>129001</v>
      </c>
      <c r="M149" s="74">
        <f t="shared" ca="1" si="148"/>
        <v>0</v>
      </c>
      <c r="N149" s="72"/>
      <c r="P149" s="187" t="str">
        <f t="shared" si="149"/>
        <v>06934C</v>
      </c>
      <c r="Q149" s="191" t="s">
        <v>600</v>
      </c>
      <c r="R149" s="188" t="str">
        <f t="shared" si="122"/>
        <v>Manager Resource Coordinator</v>
      </c>
      <c r="S149" s="189" t="str">
        <f t="shared" si="151"/>
        <v>44</v>
      </c>
      <c r="T149" s="186" cm="1">
        <f t="array" aca="1" ref="T149" ca="1">ROUND(IF($Q149="Y",VLOOKUP($P149, INDIRECT($Q$2),T$6,0)*INDIRECT($P$1),VLOOKUP($P149, INDIRECT($Q$2),T$6,0)),IF($E149="E",0,3))</f>
        <v>105203</v>
      </c>
      <c r="U149" s="186" cm="1">
        <f t="array" aca="1" ref="U149" ca="1">ROUND(IF($Q149="Y",VLOOKUP($P149, INDIRECT($Q$2),U$6,0)*INDIRECT($P$1),VLOOKUP($P149, INDIRECT($Q$2),U$6,0)),IF($E149="E",0,3))</f>
        <v>111070</v>
      </c>
      <c r="V149" s="186" cm="1">
        <f t="array" aca="1" ref="V149" ca="1">ROUND(IF($Q149="Y",VLOOKUP($P149, INDIRECT($Q$2),V$6,0)*INDIRECT($P$1),VLOOKUP($P149, INDIRECT($Q$2),V$6,0)),IF($E149="E",0,3))</f>
        <v>118685</v>
      </c>
      <c r="W149" s="186" cm="1">
        <f t="array" aca="1" ref="W149" ca="1">ROUND(IF($Q149="Y",VLOOKUP($P149, INDIRECT($Q$2),W$6,0)*INDIRECT($P$1),VLOOKUP($P149, INDIRECT($Q$2),W$6,0)),IF($E149="E",0,3))</f>
        <v>122009</v>
      </c>
      <c r="X149" s="186" cm="1">
        <f t="array" aca="1" ref="X149" ca="1">ROUND(IF($Q149="Y",VLOOKUP($P149, INDIRECT($Q$2),X$6,0)*INDIRECT($P$1),VLOOKUP($P149, INDIRECT($Q$2),X$6,0)),IF($E149="E",0,3))</f>
        <v>125424</v>
      </c>
      <c r="Y149" s="186" cm="1">
        <f t="array" aca="1" ref="Y149" ca="1">ROUND(IF($Q149="Y",VLOOKUP($P149, INDIRECT($Q$2),Y$6,0)*INDIRECT($P$1),VLOOKUP($P149, INDIRECT($Q$2),Y$6,0)),IF($E149="E",0,3))</f>
        <v>129001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50"/>
        <v>06934C</v>
      </c>
      <c r="AC149" s="130" t="str">
        <f t="shared" si="123"/>
        <v>Manager Resource Coordinator</v>
      </c>
      <c r="AD149" s="284" t="str">
        <f t="shared" si="124"/>
        <v>44</v>
      </c>
      <c r="AE149" s="282">
        <f t="shared" ca="1" si="142"/>
        <v>50.579000000000001</v>
      </c>
      <c r="AF149" s="282">
        <f t="shared" ca="1" si="143"/>
        <v>53.4</v>
      </c>
      <c r="AG149" s="282">
        <f t="shared" ca="1" si="144"/>
        <v>57.061</v>
      </c>
      <c r="AH149" s="282">
        <f t="shared" ca="1" si="145"/>
        <v>58.658999999999999</v>
      </c>
      <c r="AI149" s="282">
        <f t="shared" ca="1" si="146"/>
        <v>60.3</v>
      </c>
      <c r="AJ149" s="282">
        <f t="shared" ca="1" si="135"/>
        <v>62.019999999999996</v>
      </c>
      <c r="AK149" s="282" t="str">
        <f t="shared" ca="1" si="136"/>
        <v/>
      </c>
    </row>
    <row r="150" spans="1:37" x14ac:dyDescent="0.3">
      <c r="A150" s="75" t="s">
        <v>169</v>
      </c>
      <c r="B150" s="75">
        <v>12</v>
      </c>
      <c r="C150" s="70" t="s">
        <v>152</v>
      </c>
      <c r="D150" s="75">
        <v>553</v>
      </c>
      <c r="E150" s="75" t="s">
        <v>17</v>
      </c>
      <c r="F150" s="73" t="s">
        <v>399</v>
      </c>
      <c r="G150" s="74">
        <f t="shared" ca="1" si="137"/>
        <v>110269</v>
      </c>
      <c r="H150" s="74">
        <f t="shared" ca="1" si="138"/>
        <v>114682</v>
      </c>
      <c r="I150" s="74">
        <f t="shared" ca="1" si="139"/>
        <v>119270</v>
      </c>
      <c r="J150" s="74">
        <f t="shared" ca="1" si="140"/>
        <v>124039</v>
      </c>
      <c r="K150" s="74">
        <f t="shared" ca="1" si="141"/>
        <v>129001</v>
      </c>
      <c r="L150" s="74">
        <f t="shared" ca="1" si="147"/>
        <v>0</v>
      </c>
      <c r="M150" s="74">
        <f t="shared" ca="1" si="148"/>
        <v>0</v>
      </c>
      <c r="N150" s="72"/>
      <c r="P150" s="187" t="str">
        <f t="shared" si="149"/>
        <v>06720C</v>
      </c>
      <c r="Q150" s="191" t="s">
        <v>600</v>
      </c>
      <c r="R150" s="188" t="str">
        <f t="shared" si="122"/>
        <v>Manager Revenue &amp; Collections</v>
      </c>
      <c r="S150" s="189" t="str">
        <f t="shared" si="151"/>
        <v>44G</v>
      </c>
      <c r="T150" s="186" cm="1">
        <f t="array" aca="1" ref="T150" ca="1">ROUND(IF($Q150="Y",VLOOKUP($P150, INDIRECT($Q$2),T$6,0)*INDIRECT($P$1),VLOOKUP($P150, INDIRECT($Q$2),T$6,0)),IF($E150="E",0,3))</f>
        <v>110269</v>
      </c>
      <c r="U150" s="186" cm="1">
        <f t="array" aca="1" ref="U150" ca="1">ROUND(IF($Q150="Y",VLOOKUP($P150, INDIRECT($Q$2),U$6,0)*INDIRECT($P$1),VLOOKUP($P150, INDIRECT($Q$2),U$6,0)),IF($E150="E",0,3))</f>
        <v>114682</v>
      </c>
      <c r="V150" s="186" cm="1">
        <f t="array" aca="1" ref="V150" ca="1">ROUND(IF($Q150="Y",VLOOKUP($P150, INDIRECT($Q$2),V$6,0)*INDIRECT($P$1),VLOOKUP($P150, INDIRECT($Q$2),V$6,0)),IF($E150="E",0,3))</f>
        <v>119270</v>
      </c>
      <c r="W150" s="186" cm="1">
        <f t="array" aca="1" ref="W150" ca="1">ROUND(IF($Q150="Y",VLOOKUP($P150, INDIRECT($Q$2),W$6,0)*INDIRECT($P$1),VLOOKUP($P150, INDIRECT($Q$2),W$6,0)),IF($E150="E",0,3))</f>
        <v>124039</v>
      </c>
      <c r="X150" s="186" cm="1">
        <f t="array" aca="1" ref="X150" ca="1">ROUND(IF($Q150="Y",VLOOKUP($P150, INDIRECT($Q$2),X$6,0)*INDIRECT($P$1),VLOOKUP($P150, INDIRECT($Q$2),X$6,0)),IF($E150="E",0,3))</f>
        <v>129001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50"/>
        <v>06720C</v>
      </c>
      <c r="AC150" s="130" t="str">
        <f t="shared" si="123"/>
        <v>Manager Revenue &amp; Collections</v>
      </c>
      <c r="AD150" s="284" t="str">
        <f t="shared" si="124"/>
        <v>44G</v>
      </c>
      <c r="AE150" s="282">
        <f t="shared" ca="1" si="142"/>
        <v>53.013999999999996</v>
      </c>
      <c r="AF150" s="282">
        <f t="shared" ca="1" si="143"/>
        <v>55.135999999999996</v>
      </c>
      <c r="AG150" s="282">
        <f t="shared" ca="1" si="144"/>
        <v>57.341999999999999</v>
      </c>
      <c r="AH150" s="282">
        <f t="shared" ca="1" si="145"/>
        <v>59.634999999999998</v>
      </c>
      <c r="AI150" s="282">
        <f t="shared" ca="1" si="146"/>
        <v>62.019999999999996</v>
      </c>
      <c r="AJ150" s="282" t="str">
        <f t="shared" ca="1" si="135"/>
        <v/>
      </c>
      <c r="AK150" s="282" t="str">
        <f t="shared" ca="1" si="136"/>
        <v/>
      </c>
    </row>
    <row r="151" spans="1:37" x14ac:dyDescent="0.3">
      <c r="A151" s="75" t="s">
        <v>147</v>
      </c>
      <c r="B151" s="75">
        <v>10</v>
      </c>
      <c r="C151" s="70" t="s">
        <v>44</v>
      </c>
      <c r="D151" s="75">
        <v>470</v>
      </c>
      <c r="E151" s="75" t="s">
        <v>17</v>
      </c>
      <c r="F151" s="73" t="s">
        <v>400</v>
      </c>
      <c r="G151" s="74">
        <f t="shared" ca="1" si="137"/>
        <v>83605</v>
      </c>
      <c r="H151" s="74">
        <f t="shared" ca="1" si="138"/>
        <v>87922</v>
      </c>
      <c r="I151" s="74">
        <f t="shared" ca="1" si="139"/>
        <v>92403</v>
      </c>
      <c r="J151" s="74">
        <f t="shared" ca="1" si="140"/>
        <v>98658</v>
      </c>
      <c r="K151" s="74">
        <f t="shared" ca="1" si="141"/>
        <v>101421</v>
      </c>
      <c r="L151" s="74">
        <f t="shared" ca="1" si="147"/>
        <v>104261</v>
      </c>
      <c r="M151" s="74">
        <f t="shared" ca="1" si="148"/>
        <v>107235</v>
      </c>
      <c r="N151" s="72"/>
      <c r="P151" s="187" t="str">
        <f t="shared" si="149"/>
        <v>06935C</v>
      </c>
      <c r="Q151" s="191" t="s">
        <v>600</v>
      </c>
      <c r="R151" s="188" t="str">
        <f t="shared" si="122"/>
        <v>Manager Safety Programs</v>
      </c>
      <c r="S151" s="189" t="str">
        <f t="shared" si="151"/>
        <v>34D</v>
      </c>
      <c r="T151" s="186" cm="1">
        <f t="array" aca="1" ref="T151" ca="1">ROUND(IF($Q151="Y",VLOOKUP($P151, INDIRECT($Q$2),T$6,0)*INDIRECT($P$1),VLOOKUP($P151, INDIRECT($Q$2),T$6,0)),IF($E151="E",0,3))</f>
        <v>83605</v>
      </c>
      <c r="U151" s="186" cm="1">
        <f t="array" aca="1" ref="U151" ca="1">ROUND(IF($Q151="Y",VLOOKUP($P151, INDIRECT($Q$2),U$6,0)*INDIRECT($P$1),VLOOKUP($P151, INDIRECT($Q$2),U$6,0)),IF($E151="E",0,3))</f>
        <v>87922</v>
      </c>
      <c r="V151" s="186" cm="1">
        <f t="array" aca="1" ref="V151" ca="1">ROUND(IF($Q151="Y",VLOOKUP($P151, INDIRECT($Q$2),V$6,0)*INDIRECT($P$1),VLOOKUP($P151, INDIRECT($Q$2),V$6,0)),IF($E151="E",0,3))</f>
        <v>92403</v>
      </c>
      <c r="W151" s="186" cm="1">
        <f t="array" aca="1" ref="W151" ca="1">ROUND(IF($Q151="Y",VLOOKUP($P151, INDIRECT($Q$2),W$6,0)*INDIRECT($P$1),VLOOKUP($P151, INDIRECT($Q$2),W$6,0)),IF($E151="E",0,3))</f>
        <v>98658</v>
      </c>
      <c r="X151" s="186" cm="1">
        <f t="array" aca="1" ref="X151" ca="1">ROUND(IF($Q151="Y",VLOOKUP($P151, INDIRECT($Q$2),X$6,0)*INDIRECT($P$1),VLOOKUP($P151, INDIRECT($Q$2),X$6,0)),IF($E151="E",0,3))</f>
        <v>101421</v>
      </c>
      <c r="Y151" s="186" cm="1">
        <f t="array" aca="1" ref="Y151" ca="1">ROUND(IF($Q151="Y",VLOOKUP($P151, INDIRECT($Q$2),Y$6,0)*INDIRECT($P$1),VLOOKUP($P151, INDIRECT($Q$2),Y$6,0)),IF($E151="E",0,3))</f>
        <v>104261</v>
      </c>
      <c r="Z151" s="186" cm="1">
        <f t="array" aca="1" ref="Z151" ca="1">ROUND(IF($Q151="Y",VLOOKUP($P151, INDIRECT($Q$2),Z$6,0)*INDIRECT($P$1),VLOOKUP($P151, INDIRECT($Q$2),Z$6,0)),IF($E151="E",0,3))</f>
        <v>107235</v>
      </c>
      <c r="AA151" s="186"/>
      <c r="AB151" s="282" t="str">
        <f t="shared" si="150"/>
        <v>06935C</v>
      </c>
      <c r="AC151" s="130" t="str">
        <f t="shared" si="123"/>
        <v>Manager Safety Programs</v>
      </c>
      <c r="AD151" s="284" t="str">
        <f t="shared" si="124"/>
        <v>34D</v>
      </c>
      <c r="AE151" s="282">
        <f t="shared" ca="1" si="142"/>
        <v>40.195</v>
      </c>
      <c r="AF151" s="282">
        <f t="shared" ca="1" si="143"/>
        <v>42.271000000000001</v>
      </c>
      <c r="AG151" s="282">
        <f t="shared" ca="1" si="144"/>
        <v>44.424999999999997</v>
      </c>
      <c r="AH151" s="282">
        <f t="shared" ca="1" si="145"/>
        <v>47.431999999999995</v>
      </c>
      <c r="AI151" s="282">
        <f t="shared" ca="1" si="146"/>
        <v>48.760999999999996</v>
      </c>
      <c r="AJ151" s="282">
        <f t="shared" ca="1" si="135"/>
        <v>50.125999999999998</v>
      </c>
      <c r="AK151" s="282">
        <f t="shared" ca="1" si="136"/>
        <v>51.555999999999997</v>
      </c>
    </row>
    <row r="152" spans="1:37" x14ac:dyDescent="0.3">
      <c r="A152" s="75" t="s">
        <v>149</v>
      </c>
      <c r="B152" s="75">
        <v>11</v>
      </c>
      <c r="C152" s="70" t="s">
        <v>148</v>
      </c>
      <c r="D152" s="75">
        <v>525</v>
      </c>
      <c r="E152" s="75" t="s">
        <v>17</v>
      </c>
      <c r="F152" s="73" t="s">
        <v>401</v>
      </c>
      <c r="G152" s="74">
        <f t="shared" ca="1" si="137"/>
        <v>104257</v>
      </c>
      <c r="H152" s="74">
        <f t="shared" ca="1" si="138"/>
        <v>108432</v>
      </c>
      <c r="I152" s="74">
        <f t="shared" ca="1" si="139"/>
        <v>112774</v>
      </c>
      <c r="J152" s="74">
        <f t="shared" ca="1" si="140"/>
        <v>117290</v>
      </c>
      <c r="K152" s="74">
        <f t="shared" ca="1" si="141"/>
        <v>121986</v>
      </c>
      <c r="L152" s="74">
        <f t="shared" ca="1" si="147"/>
        <v>0</v>
      </c>
      <c r="M152" s="74">
        <f t="shared" ca="1" si="148"/>
        <v>0</v>
      </c>
      <c r="N152" s="72"/>
      <c r="P152" s="187" t="str">
        <f t="shared" si="149"/>
        <v>06938C</v>
      </c>
      <c r="Q152" s="191" t="s">
        <v>600</v>
      </c>
      <c r="R152" s="188" t="str">
        <f t="shared" ref="R152:R184" si="152">F152</f>
        <v>Manager School Health Services</v>
      </c>
      <c r="S152" s="189" t="str">
        <f t="shared" si="151"/>
        <v>42B</v>
      </c>
      <c r="T152" s="186" cm="1">
        <f t="array" aca="1" ref="T152" ca="1">ROUND(IF($Q152="Y",VLOOKUP($P152, INDIRECT($Q$2),T$6,0)*INDIRECT($P$1),VLOOKUP($P152, INDIRECT($Q$2),T$6,0)),IF($E152="E",0,3))</f>
        <v>104257</v>
      </c>
      <c r="U152" s="186" cm="1">
        <f t="array" aca="1" ref="U152" ca="1">ROUND(IF($Q152="Y",VLOOKUP($P152, INDIRECT($Q$2),U$6,0)*INDIRECT($P$1),VLOOKUP($P152, INDIRECT($Q$2),U$6,0)),IF($E152="E",0,3))</f>
        <v>108432</v>
      </c>
      <c r="V152" s="186" cm="1">
        <f t="array" aca="1" ref="V152" ca="1">ROUND(IF($Q152="Y",VLOOKUP($P152, INDIRECT($Q$2),V$6,0)*INDIRECT($P$1),VLOOKUP($P152, INDIRECT($Q$2),V$6,0)),IF($E152="E",0,3))</f>
        <v>112774</v>
      </c>
      <c r="W152" s="186" cm="1">
        <f t="array" aca="1" ref="W152" ca="1">ROUND(IF($Q152="Y",VLOOKUP($P152, INDIRECT($Q$2),W$6,0)*INDIRECT($P$1),VLOOKUP($P152, INDIRECT($Q$2),W$6,0)),IF($E152="E",0,3))</f>
        <v>117290</v>
      </c>
      <c r="X152" s="186" cm="1">
        <f t="array" aca="1" ref="X152" ca="1">ROUND(IF($Q152="Y",VLOOKUP($P152, INDIRECT($Q$2),X$6,0)*INDIRECT($P$1),VLOOKUP($P152, INDIRECT($Q$2),X$6,0)),IF($E152="E",0,3))</f>
        <v>121986</v>
      </c>
      <c r="Y152" s="186" cm="1">
        <f t="array" aca="1" ref="Y152" ca="1">ROUND(IF($Q152="Y",VLOOKUP($P152, INDIRECT($Q$2),Y$6,0)*INDIRECT($P$1),VLOOKUP($P152, INDIRECT($Q$2),Y$6,0)),IF($E152="E",0,3))</f>
        <v>0</v>
      </c>
      <c r="Z152" s="186" cm="1">
        <f t="array" aca="1" ref="Z152" ca="1">ROUND(IF($Q152="Y",VLOOKUP($P152, INDIRECT($Q$2),Z$6,0)*INDIRECT($P$1),VLOOKUP($P152, INDIRECT($Q$2),Z$6,0)),IF($E152="E",0,3))</f>
        <v>0</v>
      </c>
      <c r="AA152" s="186"/>
      <c r="AB152" s="282" t="str">
        <f t="shared" si="150"/>
        <v>06938C</v>
      </c>
      <c r="AC152" s="130" t="str">
        <f t="shared" ref="AC152:AC184" si="153">F152</f>
        <v>Manager School Health Services</v>
      </c>
      <c r="AD152" s="284" t="str">
        <f t="shared" ref="AD152:AD184" si="154">C152</f>
        <v>42B</v>
      </c>
      <c r="AE152" s="282">
        <f t="shared" ca="1" si="142"/>
        <v>50.123999999999995</v>
      </c>
      <c r="AF152" s="282">
        <f t="shared" ca="1" si="143"/>
        <v>52.131</v>
      </c>
      <c r="AG152" s="282">
        <f t="shared" ca="1" si="144"/>
        <v>54.219000000000001</v>
      </c>
      <c r="AH152" s="282">
        <f t="shared" ca="1" si="145"/>
        <v>56.39</v>
      </c>
      <c r="AI152" s="282">
        <f t="shared" ca="1" si="146"/>
        <v>58.647999999999996</v>
      </c>
      <c r="AJ152" s="282" t="str">
        <f t="shared" ca="1" si="135"/>
        <v/>
      </c>
      <c r="AK152" s="282" t="str">
        <f t="shared" ca="1" si="136"/>
        <v/>
      </c>
    </row>
    <row r="153" spans="1:37" x14ac:dyDescent="0.3">
      <c r="A153" s="75" t="s">
        <v>170</v>
      </c>
      <c r="B153" s="75">
        <v>11</v>
      </c>
      <c r="C153" s="70" t="s">
        <v>124</v>
      </c>
      <c r="D153" s="75">
        <v>498</v>
      </c>
      <c r="E153" s="75" t="s">
        <v>17</v>
      </c>
      <c r="F153" s="73" t="s">
        <v>402</v>
      </c>
      <c r="G153" s="74">
        <f t="shared" ca="1" si="137"/>
        <v>101439</v>
      </c>
      <c r="H153" s="74">
        <f t="shared" ca="1" si="138"/>
        <v>105494</v>
      </c>
      <c r="I153" s="74">
        <f t="shared" ca="1" si="139"/>
        <v>109716</v>
      </c>
      <c r="J153" s="74">
        <f t="shared" ca="1" si="140"/>
        <v>114104</v>
      </c>
      <c r="K153" s="74">
        <f t="shared" ca="1" si="141"/>
        <v>118668</v>
      </c>
      <c r="L153" s="74">
        <f t="shared" ca="1" si="147"/>
        <v>0</v>
      </c>
      <c r="M153" s="74">
        <f t="shared" ca="1" si="148"/>
        <v>0</v>
      </c>
      <c r="N153" s="72"/>
      <c r="P153" s="187" t="str">
        <f t="shared" si="149"/>
        <v>59210C</v>
      </c>
      <c r="Q153" s="191" t="s">
        <v>600</v>
      </c>
      <c r="R153" s="188" t="str">
        <f t="shared" si="152"/>
        <v>Manager Small Business Program</v>
      </c>
      <c r="S153" s="189" t="str">
        <f t="shared" si="151"/>
        <v>104</v>
      </c>
      <c r="T153" s="186" cm="1">
        <f t="array" aca="1" ref="T153" ca="1">ROUND(IF($Q153="Y",VLOOKUP($P153, INDIRECT($Q$2),T$6,0)*INDIRECT($P$1),VLOOKUP($P153, INDIRECT($Q$2),T$6,0)),IF($E153="E",0,3))</f>
        <v>101439</v>
      </c>
      <c r="U153" s="186" cm="1">
        <f t="array" aca="1" ref="U153" ca="1">ROUND(IF($Q153="Y",VLOOKUP($P153, INDIRECT($Q$2),U$6,0)*INDIRECT($P$1),VLOOKUP($P153, INDIRECT($Q$2),U$6,0)),IF($E153="E",0,3))</f>
        <v>105494</v>
      </c>
      <c r="V153" s="186" cm="1">
        <f t="array" aca="1" ref="V153" ca="1">ROUND(IF($Q153="Y",VLOOKUP($P153, INDIRECT($Q$2),V$6,0)*INDIRECT($P$1),VLOOKUP($P153, INDIRECT($Q$2),V$6,0)),IF($E153="E",0,3))</f>
        <v>109716</v>
      </c>
      <c r="W153" s="186" cm="1">
        <f t="array" aca="1" ref="W153" ca="1">ROUND(IF($Q153="Y",VLOOKUP($P153, INDIRECT($Q$2),W$6,0)*INDIRECT($P$1),VLOOKUP($P153, INDIRECT($Q$2),W$6,0)),IF($E153="E",0,3))</f>
        <v>114104</v>
      </c>
      <c r="X153" s="186" cm="1">
        <f t="array" aca="1" ref="X153" ca="1">ROUND(IF($Q153="Y",VLOOKUP($P153, INDIRECT($Q$2),X$6,0)*INDIRECT($P$1),VLOOKUP($P153, INDIRECT($Q$2),X$6,0)),IF($E153="E",0,3))</f>
        <v>118668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50"/>
        <v>59210C</v>
      </c>
      <c r="AC153" s="130" t="str">
        <f t="shared" si="153"/>
        <v>Manager Small Business Program</v>
      </c>
      <c r="AD153" s="284" t="str">
        <f t="shared" si="154"/>
        <v>104</v>
      </c>
      <c r="AE153" s="282">
        <f t="shared" ca="1" si="142"/>
        <v>48.768999999999998</v>
      </c>
      <c r="AF153" s="282">
        <f t="shared" ca="1" si="143"/>
        <v>50.719000000000001</v>
      </c>
      <c r="AG153" s="282">
        <f t="shared" ca="1" si="144"/>
        <v>52.748999999999995</v>
      </c>
      <c r="AH153" s="282">
        <f t="shared" ca="1" si="145"/>
        <v>54.857999999999997</v>
      </c>
      <c r="AI153" s="282">
        <f t="shared" ca="1" si="146"/>
        <v>57.052</v>
      </c>
      <c r="AJ153" s="282" t="str">
        <f t="shared" ca="1" si="135"/>
        <v/>
      </c>
      <c r="AK153" s="282" t="str">
        <f t="shared" ca="1" si="136"/>
        <v/>
      </c>
    </row>
    <row r="154" spans="1:37" x14ac:dyDescent="0.3">
      <c r="A154" s="75" t="s">
        <v>984</v>
      </c>
      <c r="B154" s="75">
        <v>12</v>
      </c>
      <c r="C154" s="70" t="s">
        <v>574</v>
      </c>
      <c r="D154" s="75">
        <v>545</v>
      </c>
      <c r="E154" s="75" t="s">
        <v>17</v>
      </c>
      <c r="F154" s="73" t="s">
        <v>985</v>
      </c>
      <c r="G154" s="74">
        <f t="shared" ca="1" si="137"/>
        <v>110255</v>
      </c>
      <c r="H154" s="74">
        <f t="shared" ca="1" si="138"/>
        <v>114669</v>
      </c>
      <c r="I154" s="74">
        <f t="shared" ca="1" si="139"/>
        <v>119260</v>
      </c>
      <c r="J154" s="74">
        <f t="shared" ca="1" si="140"/>
        <v>124035</v>
      </c>
      <c r="K154" s="74">
        <f t="shared" ca="1" si="141"/>
        <v>129003</v>
      </c>
      <c r="L154" s="74">
        <f t="shared" ca="1" si="147"/>
        <v>0</v>
      </c>
      <c r="M154" s="74">
        <f t="shared" ca="1" si="148"/>
        <v>0</v>
      </c>
      <c r="N154" s="72"/>
      <c r="P154" s="187" t="str">
        <f t="shared" si="149"/>
        <v>53059C</v>
      </c>
      <c r="Q154" s="191" t="s">
        <v>600</v>
      </c>
      <c r="R154" s="188" t="str">
        <f t="shared" si="152"/>
        <v>Manager Small Business Team</v>
      </c>
      <c r="S154" s="189" t="str">
        <f t="shared" si="151"/>
        <v>044</v>
      </c>
      <c r="T154" s="186" cm="1">
        <f t="array" aca="1" ref="T154" ca="1">ROUND(IF($Q154="Y",VLOOKUP($P154, INDIRECT($Q$2),T$6,0)*INDIRECT($P$1),VLOOKUP($P154, INDIRECT($Q$2),T$6,0)),IF($E154="E",0,3))</f>
        <v>110255</v>
      </c>
      <c r="U154" s="186" cm="1">
        <f t="array" aca="1" ref="U154" ca="1">ROUND(IF($Q154="Y",VLOOKUP($P154, INDIRECT($Q$2),U$6,0)*INDIRECT($P$1),VLOOKUP($P154, INDIRECT($Q$2),U$6,0)),IF($E154="E",0,3))</f>
        <v>114669</v>
      </c>
      <c r="V154" s="186" cm="1">
        <f t="array" aca="1" ref="V154" ca="1">ROUND(IF($Q154="Y",VLOOKUP($P154, INDIRECT($Q$2),V$6,0)*INDIRECT($P$1),VLOOKUP($P154, INDIRECT($Q$2),V$6,0)),IF($E154="E",0,3))</f>
        <v>119260</v>
      </c>
      <c r="W154" s="186" cm="1">
        <f t="array" aca="1" ref="W154" ca="1">ROUND(IF($Q154="Y",VLOOKUP($P154, INDIRECT($Q$2),W$6,0)*INDIRECT($P$1),VLOOKUP($P154, INDIRECT($Q$2),W$6,0)),IF($E154="E",0,3))</f>
        <v>124035</v>
      </c>
      <c r="X154" s="186" cm="1">
        <f t="array" aca="1" ref="X154" ca="1">ROUND(IF($Q154="Y",VLOOKUP($P154, INDIRECT($Q$2),X$6,0)*INDIRECT($P$1),VLOOKUP($P154, INDIRECT($Q$2),X$6,0)),IF($E154="E",0,3))</f>
        <v>129003</v>
      </c>
      <c r="Y154" s="186" cm="1">
        <f t="array" aca="1" ref="Y154" ca="1">ROUND(IF($Q154="Y",VLOOKUP($P154, INDIRECT($Q$2),Y$6,0)*INDIRECT($P$1),VLOOKUP($P154, INDIRECT($Q$2),Y$6,0)),IF($E154="E",0,3))</f>
        <v>0</v>
      </c>
      <c r="Z154" s="186" cm="1">
        <f t="array" aca="1" ref="Z154" ca="1">ROUND(IF($Q154="Y",VLOOKUP($P154, INDIRECT($Q$2),Z$6,0)*INDIRECT($P$1),VLOOKUP($P154, INDIRECT($Q$2),Z$6,0)),IF($E154="E",0,3))</f>
        <v>0</v>
      </c>
      <c r="AA154" s="186"/>
      <c r="AB154" s="282" t="str">
        <f t="shared" si="150"/>
        <v>53059C</v>
      </c>
      <c r="AC154" s="130" t="str">
        <f t="shared" si="153"/>
        <v>Manager Small Business Team</v>
      </c>
      <c r="AD154" s="284" t="str">
        <f t="shared" si="154"/>
        <v>044</v>
      </c>
      <c r="AE154" s="282">
        <f t="shared" ca="1" si="142"/>
        <v>53.007999999999996</v>
      </c>
      <c r="AF154" s="282">
        <f t="shared" ca="1" si="143"/>
        <v>55.129999999999995</v>
      </c>
      <c r="AG154" s="282">
        <f t="shared" ca="1" si="144"/>
        <v>57.336999999999996</v>
      </c>
      <c r="AH154" s="282">
        <f t="shared" ca="1" si="145"/>
        <v>59.632999999999996</v>
      </c>
      <c r="AI154" s="282">
        <f t="shared" ca="1" si="146"/>
        <v>62.021000000000001</v>
      </c>
      <c r="AJ154" s="282" t="str">
        <f t="shared" ca="1" si="135"/>
        <v/>
      </c>
      <c r="AK154" s="282" t="str">
        <f t="shared" ca="1" si="136"/>
        <v/>
      </c>
    </row>
    <row r="155" spans="1:37" x14ac:dyDescent="0.3">
      <c r="A155" s="75" t="s">
        <v>172</v>
      </c>
      <c r="B155" s="75">
        <v>12</v>
      </c>
      <c r="C155" s="70" t="s">
        <v>171</v>
      </c>
      <c r="D155" s="75">
        <v>543</v>
      </c>
      <c r="E155" s="75" t="s">
        <v>17</v>
      </c>
      <c r="F155" s="73" t="s">
        <v>404</v>
      </c>
      <c r="G155" s="74">
        <f t="shared" ca="1" si="137"/>
        <v>109933</v>
      </c>
      <c r="H155" s="74">
        <f t="shared" ca="1" si="138"/>
        <v>113229</v>
      </c>
      <c r="I155" s="74">
        <f t="shared" ca="1" si="139"/>
        <v>116628</v>
      </c>
      <c r="J155" s="74">
        <f t="shared" ca="1" si="140"/>
        <v>120125</v>
      </c>
      <c r="K155" s="74">
        <f t="shared" ca="1" si="141"/>
        <v>0</v>
      </c>
      <c r="L155" s="74">
        <f t="shared" ca="1" si="147"/>
        <v>0</v>
      </c>
      <c r="M155" s="74">
        <f t="shared" ca="1" si="148"/>
        <v>0</v>
      </c>
      <c r="N155" s="72"/>
      <c r="P155" s="187" t="str">
        <f t="shared" si="149"/>
        <v>06963C</v>
      </c>
      <c r="Q155" s="191" t="s">
        <v>600</v>
      </c>
      <c r="R155" s="188" t="str">
        <f t="shared" si="152"/>
        <v>Manager Special Projects &amp; Business Specialist</v>
      </c>
      <c r="S155" s="189" t="str">
        <f t="shared" si="151"/>
        <v>96</v>
      </c>
      <c r="T155" s="186" cm="1">
        <f t="array" aca="1" ref="T155" ca="1">ROUND(IF($Q155="Y",VLOOKUP($P155, INDIRECT($Q$2),T$6,0)*INDIRECT($P$1),VLOOKUP($P155, INDIRECT($Q$2),T$6,0)),IF($E155="E",0,3))</f>
        <v>109933</v>
      </c>
      <c r="U155" s="186" cm="1">
        <f t="array" aca="1" ref="U155" ca="1">ROUND(IF($Q155="Y",VLOOKUP($P155, INDIRECT($Q$2),U$6,0)*INDIRECT($P$1),VLOOKUP($P155, INDIRECT($Q$2),U$6,0)),IF($E155="E",0,3))</f>
        <v>113229</v>
      </c>
      <c r="V155" s="186" cm="1">
        <f t="array" aca="1" ref="V155" ca="1">ROUND(IF($Q155="Y",VLOOKUP($P155, INDIRECT($Q$2),V$6,0)*INDIRECT($P$1),VLOOKUP($P155, INDIRECT($Q$2),V$6,0)),IF($E155="E",0,3))</f>
        <v>116628</v>
      </c>
      <c r="W155" s="186" cm="1">
        <f t="array" aca="1" ref="W155" ca="1">ROUND(IF($Q155="Y",VLOOKUP($P155, INDIRECT($Q$2),W$6,0)*INDIRECT($P$1),VLOOKUP($P155, INDIRECT($Q$2),W$6,0)),IF($E155="E",0,3))</f>
        <v>120125</v>
      </c>
      <c r="X155" s="186" cm="1">
        <f t="array" aca="1" ref="X155" ca="1">ROUND(IF($Q155="Y",VLOOKUP($P155, INDIRECT($Q$2),X$6,0)*INDIRECT($P$1),VLOOKUP($P155, INDIRECT($Q$2),X$6,0)),IF($E155="E",0,3))</f>
        <v>0</v>
      </c>
      <c r="Y155" s="186" cm="1">
        <f t="array" aca="1" ref="Y155" ca="1">ROUND(IF($Q155="Y",VLOOKUP($P155, INDIRECT($Q$2),Y$6,0)*INDIRECT($P$1),VLOOKUP($P155, INDIRECT($Q$2),Y$6,0)),IF($E155="E",0,3))</f>
        <v>0</v>
      </c>
      <c r="Z155" s="186" cm="1">
        <f t="array" aca="1" ref="Z155" ca="1">ROUND(IF($Q155="Y",VLOOKUP($P155, INDIRECT($Q$2),Z$6,0)*INDIRECT($P$1),VLOOKUP($P155, INDIRECT($Q$2),Z$6,0)),IF($E155="E",0,3))</f>
        <v>0</v>
      </c>
      <c r="AA155" s="186"/>
      <c r="AB155" s="282" t="str">
        <f t="shared" si="150"/>
        <v>06963C</v>
      </c>
      <c r="AC155" s="130" t="str">
        <f t="shared" si="153"/>
        <v>Manager Special Projects &amp; Business Specialist</v>
      </c>
      <c r="AD155" s="284" t="str">
        <f t="shared" si="154"/>
        <v>96</v>
      </c>
      <c r="AE155" s="282">
        <f t="shared" ca="1" si="142"/>
        <v>52.852999999999994</v>
      </c>
      <c r="AF155" s="282">
        <f t="shared" ca="1" si="143"/>
        <v>54.437999999999995</v>
      </c>
      <c r="AG155" s="282">
        <f t="shared" ca="1" si="144"/>
        <v>56.071999999999996</v>
      </c>
      <c r="AH155" s="282">
        <f t="shared" ca="1" si="145"/>
        <v>57.753</v>
      </c>
      <c r="AI155" s="282" t="str">
        <f t="shared" ca="1" si="146"/>
        <v/>
      </c>
      <c r="AJ155" s="282" t="str">
        <f t="shared" ca="1" si="135"/>
        <v/>
      </c>
      <c r="AK155" s="282" t="str">
        <f t="shared" ca="1" si="136"/>
        <v/>
      </c>
    </row>
    <row r="156" spans="1:37" x14ac:dyDescent="0.3">
      <c r="A156" s="75" t="s">
        <v>173</v>
      </c>
      <c r="B156" s="75">
        <v>9</v>
      </c>
      <c r="C156" s="70" t="s">
        <v>24</v>
      </c>
      <c r="D156" s="75">
        <v>423</v>
      </c>
      <c r="E156" s="75" t="s">
        <v>17</v>
      </c>
      <c r="F156" s="73" t="s">
        <v>405</v>
      </c>
      <c r="G156" s="74">
        <f t="shared" ca="1" si="137"/>
        <v>78959</v>
      </c>
      <c r="H156" s="74">
        <f t="shared" ca="1" si="138"/>
        <v>83112</v>
      </c>
      <c r="I156" s="74">
        <f t="shared" ca="1" si="139"/>
        <v>87486</v>
      </c>
      <c r="J156" s="74">
        <f t="shared" ca="1" si="140"/>
        <v>92092</v>
      </c>
      <c r="K156" s="74">
        <f t="shared" ca="1" si="141"/>
        <v>94673</v>
      </c>
      <c r="L156" s="74">
        <f t="shared" ca="1" si="147"/>
        <v>97323</v>
      </c>
      <c r="M156" s="74">
        <f t="shared" ca="1" si="148"/>
        <v>100097</v>
      </c>
      <c r="N156" s="72"/>
      <c r="P156" s="187" t="str">
        <f t="shared" si="149"/>
        <v>06608C</v>
      </c>
      <c r="Q156" s="191" t="s">
        <v>600</v>
      </c>
      <c r="R156" s="188" t="str">
        <f t="shared" si="152"/>
        <v>Manager Stores &amp; Central Requistions</v>
      </c>
      <c r="S156" s="189" t="str">
        <f t="shared" si="151"/>
        <v>86</v>
      </c>
      <c r="T156" s="186" cm="1">
        <f t="array" aca="1" ref="T156" ca="1">ROUND(IF($Q156="Y",VLOOKUP($P156, INDIRECT($Q$2),T$6,0)*INDIRECT($P$1),VLOOKUP($P156, INDIRECT($Q$2),T$6,0)),IF($E156="E",0,3))</f>
        <v>78959</v>
      </c>
      <c r="U156" s="186" cm="1">
        <f t="array" aca="1" ref="U156" ca="1">ROUND(IF($Q156="Y",VLOOKUP($P156, INDIRECT($Q$2),U$6,0)*INDIRECT($P$1),VLOOKUP($P156, INDIRECT($Q$2),U$6,0)),IF($E156="E",0,3))</f>
        <v>83112</v>
      </c>
      <c r="V156" s="186" cm="1">
        <f t="array" aca="1" ref="V156" ca="1">ROUND(IF($Q156="Y",VLOOKUP($P156, INDIRECT($Q$2),V$6,0)*INDIRECT($P$1),VLOOKUP($P156, INDIRECT($Q$2),V$6,0)),IF($E156="E",0,3))</f>
        <v>87486</v>
      </c>
      <c r="W156" s="186" cm="1">
        <f t="array" aca="1" ref="W156" ca="1">ROUND(IF($Q156="Y",VLOOKUP($P156, INDIRECT($Q$2),W$6,0)*INDIRECT($P$1),VLOOKUP($P156, INDIRECT($Q$2),W$6,0)),IF($E156="E",0,3))</f>
        <v>92092</v>
      </c>
      <c r="X156" s="186" cm="1">
        <f t="array" aca="1" ref="X156" ca="1">ROUND(IF($Q156="Y",VLOOKUP($P156, INDIRECT($Q$2),X$6,0)*INDIRECT($P$1),VLOOKUP($P156, INDIRECT($Q$2),X$6,0)),IF($E156="E",0,3))</f>
        <v>94673</v>
      </c>
      <c r="Y156" s="186" cm="1">
        <f t="array" aca="1" ref="Y156" ca="1">ROUND(IF($Q156="Y",VLOOKUP($P156, INDIRECT($Q$2),Y$6,0)*INDIRECT($P$1),VLOOKUP($P156, INDIRECT($Q$2),Y$6,0)),IF($E156="E",0,3))</f>
        <v>97323</v>
      </c>
      <c r="Z156" s="186" cm="1">
        <f t="array" aca="1" ref="Z156" ca="1">ROUND(IF($Q156="Y",VLOOKUP($P156, INDIRECT($Q$2),Z$6,0)*INDIRECT($P$1),VLOOKUP($P156, INDIRECT($Q$2),Z$6,0)),IF($E156="E",0,3))</f>
        <v>100097</v>
      </c>
      <c r="AA156" s="186"/>
      <c r="AB156" s="282" t="str">
        <f t="shared" si="150"/>
        <v>06608C</v>
      </c>
      <c r="AC156" s="130" t="str">
        <f t="shared" si="153"/>
        <v>Manager Stores &amp; Central Requistions</v>
      </c>
      <c r="AD156" s="284" t="str">
        <f t="shared" si="154"/>
        <v>86</v>
      </c>
      <c r="AE156" s="282">
        <f t="shared" ca="1" si="142"/>
        <v>37.961999999999996</v>
      </c>
      <c r="AF156" s="282">
        <f t="shared" ca="1" si="143"/>
        <v>39.957999999999998</v>
      </c>
      <c r="AG156" s="282">
        <f t="shared" ca="1" si="144"/>
        <v>42.061</v>
      </c>
      <c r="AH156" s="282">
        <f t="shared" ca="1" si="145"/>
        <v>44.274999999999999</v>
      </c>
      <c r="AI156" s="282">
        <f t="shared" ca="1" si="146"/>
        <v>45.515999999999998</v>
      </c>
      <c r="AJ156" s="282">
        <f t="shared" ca="1" si="135"/>
        <v>46.79</v>
      </c>
      <c r="AK156" s="282">
        <f t="shared" ca="1" si="136"/>
        <v>48.123999999999995</v>
      </c>
    </row>
    <row r="157" spans="1:37" x14ac:dyDescent="0.3">
      <c r="A157" s="75" t="s">
        <v>153</v>
      </c>
      <c r="B157" s="75">
        <v>12</v>
      </c>
      <c r="C157" s="70" t="s">
        <v>152</v>
      </c>
      <c r="D157" s="75">
        <v>543</v>
      </c>
      <c r="E157" s="75" t="s">
        <v>17</v>
      </c>
      <c r="F157" s="73" t="s">
        <v>406</v>
      </c>
      <c r="G157" s="74">
        <f t="shared" ca="1" si="137"/>
        <v>110269</v>
      </c>
      <c r="H157" s="74">
        <f t="shared" ca="1" si="138"/>
        <v>114682</v>
      </c>
      <c r="I157" s="74">
        <f t="shared" ca="1" si="139"/>
        <v>119270</v>
      </c>
      <c r="J157" s="74">
        <f t="shared" ca="1" si="140"/>
        <v>124039</v>
      </c>
      <c r="K157" s="74">
        <f t="shared" ca="1" si="141"/>
        <v>129001</v>
      </c>
      <c r="L157" s="74">
        <f t="shared" ca="1" si="147"/>
        <v>0</v>
      </c>
      <c r="M157" s="74">
        <f t="shared" ca="1" si="148"/>
        <v>0</v>
      </c>
      <c r="N157" s="72"/>
      <c r="P157" s="187" t="str">
        <f t="shared" si="149"/>
        <v>06670C</v>
      </c>
      <c r="Q157" s="191" t="s">
        <v>600</v>
      </c>
      <c r="R157" s="188" t="str">
        <f t="shared" si="152"/>
        <v>Manager Sustainability</v>
      </c>
      <c r="S157" s="189" t="str">
        <f t="shared" si="151"/>
        <v>44G</v>
      </c>
      <c r="T157" s="186" cm="1">
        <f t="array" aca="1" ref="T157" ca="1">ROUND(IF($Q157="Y",VLOOKUP($P157, INDIRECT($Q$2),T$6,0)*INDIRECT($P$1),VLOOKUP($P157, INDIRECT($Q$2),T$6,0)),IF($E157="E",0,3))</f>
        <v>110269</v>
      </c>
      <c r="U157" s="186" cm="1">
        <f t="array" aca="1" ref="U157" ca="1">ROUND(IF($Q157="Y",VLOOKUP($P157, INDIRECT($Q$2),U$6,0)*INDIRECT($P$1),VLOOKUP($P157, INDIRECT($Q$2),U$6,0)),IF($E157="E",0,3))</f>
        <v>114682</v>
      </c>
      <c r="V157" s="186" cm="1">
        <f t="array" aca="1" ref="V157" ca="1">ROUND(IF($Q157="Y",VLOOKUP($P157, INDIRECT($Q$2),V$6,0)*INDIRECT($P$1),VLOOKUP($P157, INDIRECT($Q$2),V$6,0)),IF($E157="E",0,3))</f>
        <v>119270</v>
      </c>
      <c r="W157" s="186" cm="1">
        <f t="array" aca="1" ref="W157" ca="1">ROUND(IF($Q157="Y",VLOOKUP($P157, INDIRECT($Q$2),W$6,0)*INDIRECT($P$1),VLOOKUP($P157, INDIRECT($Q$2),W$6,0)),IF($E157="E",0,3))</f>
        <v>124039</v>
      </c>
      <c r="X157" s="186" cm="1">
        <f t="array" aca="1" ref="X157" ca="1">ROUND(IF($Q157="Y",VLOOKUP($P157, INDIRECT($Q$2),X$6,0)*INDIRECT($P$1),VLOOKUP($P157, INDIRECT($Q$2),X$6,0)),IF($E157="E",0,3))</f>
        <v>129001</v>
      </c>
      <c r="Y157" s="186" cm="1">
        <f t="array" aca="1" ref="Y157" ca="1">ROUND(IF($Q157="Y",VLOOKUP($P157, INDIRECT($Q$2),Y$6,0)*INDIRECT($P$1),VLOOKUP($P157, INDIRECT($Q$2),Y$6,0)),IF($E157="E",0,3))</f>
        <v>0</v>
      </c>
      <c r="Z157" s="186" cm="1">
        <f t="array" aca="1" ref="Z157" ca="1">ROUND(IF($Q157="Y",VLOOKUP($P157, INDIRECT($Q$2),Z$6,0)*INDIRECT($P$1),VLOOKUP($P157, INDIRECT($Q$2),Z$6,0)),IF($E157="E",0,3))</f>
        <v>0</v>
      </c>
      <c r="AA157" s="186"/>
      <c r="AB157" s="282" t="str">
        <f t="shared" si="150"/>
        <v>06670C</v>
      </c>
      <c r="AC157" s="130" t="str">
        <f t="shared" si="153"/>
        <v>Manager Sustainability</v>
      </c>
      <c r="AD157" s="284" t="str">
        <f t="shared" si="154"/>
        <v>44G</v>
      </c>
      <c r="AE157" s="282">
        <f t="shared" ca="1" si="142"/>
        <v>53.013999999999996</v>
      </c>
      <c r="AF157" s="282">
        <f t="shared" ca="1" si="143"/>
        <v>55.135999999999996</v>
      </c>
      <c r="AG157" s="282">
        <f t="shared" ca="1" si="144"/>
        <v>57.341999999999999</v>
      </c>
      <c r="AH157" s="282">
        <f t="shared" ca="1" si="145"/>
        <v>59.634999999999998</v>
      </c>
      <c r="AI157" s="282">
        <f t="shared" ca="1" si="146"/>
        <v>62.019999999999996</v>
      </c>
      <c r="AJ157" s="282" t="str">
        <f t="shared" ca="1" si="135"/>
        <v/>
      </c>
      <c r="AK157" s="282" t="str">
        <f t="shared" ca="1" si="136"/>
        <v/>
      </c>
    </row>
    <row r="158" spans="1:37" x14ac:dyDescent="0.3">
      <c r="A158" s="75" t="s">
        <v>154</v>
      </c>
      <c r="B158" s="75">
        <v>12</v>
      </c>
      <c r="C158" s="70" t="s">
        <v>120</v>
      </c>
      <c r="D158" s="75">
        <v>548</v>
      </c>
      <c r="E158" s="75" t="s">
        <v>17</v>
      </c>
      <c r="F158" s="73" t="s">
        <v>407</v>
      </c>
      <c r="G158" s="74">
        <f t="shared" ca="1" si="137"/>
        <v>99902</v>
      </c>
      <c r="H158" s="74">
        <f t="shared" ca="1" si="138"/>
        <v>104897</v>
      </c>
      <c r="I158" s="74">
        <f t="shared" ca="1" si="139"/>
        <v>110140</v>
      </c>
      <c r="J158" s="74">
        <f t="shared" ca="1" si="140"/>
        <v>117335</v>
      </c>
      <c r="K158" s="74">
        <f t="shared" ca="1" si="141"/>
        <v>120622</v>
      </c>
      <c r="L158" s="74">
        <f t="shared" ca="1" si="147"/>
        <v>124002</v>
      </c>
      <c r="M158" s="74">
        <f t="shared" ca="1" si="148"/>
        <v>127534</v>
      </c>
      <c r="N158" s="72"/>
      <c r="P158" s="187" t="str">
        <f t="shared" si="149"/>
        <v>00850C</v>
      </c>
      <c r="Q158" s="191" t="s">
        <v>600</v>
      </c>
      <c r="R158" s="188" t="str">
        <f t="shared" si="152"/>
        <v>Manager Treasury Operations</v>
      </c>
      <c r="S158" s="189" t="str">
        <f t="shared" si="151"/>
        <v>50</v>
      </c>
      <c r="T158" s="186" cm="1">
        <f t="array" aca="1" ref="T158" ca="1">ROUND(IF($Q158="Y",VLOOKUP($P158, INDIRECT($Q$2),T$6,0)*INDIRECT($P$1),VLOOKUP($P158, INDIRECT($Q$2),T$6,0)),IF($E158="E",0,3))</f>
        <v>99902</v>
      </c>
      <c r="U158" s="186" cm="1">
        <f t="array" aca="1" ref="U158" ca="1">ROUND(IF($Q158="Y",VLOOKUP($P158, INDIRECT($Q$2),U$6,0)*INDIRECT($P$1),VLOOKUP($P158, INDIRECT($Q$2),U$6,0)),IF($E158="E",0,3))</f>
        <v>104897</v>
      </c>
      <c r="V158" s="186" cm="1">
        <f t="array" aca="1" ref="V158" ca="1">ROUND(IF($Q158="Y",VLOOKUP($P158, INDIRECT($Q$2),V$6,0)*INDIRECT($P$1),VLOOKUP($P158, INDIRECT($Q$2),V$6,0)),IF($E158="E",0,3))</f>
        <v>110140</v>
      </c>
      <c r="W158" s="186" cm="1">
        <f t="array" aca="1" ref="W158" ca="1">ROUND(IF($Q158="Y",VLOOKUP($P158, INDIRECT($Q$2),W$6,0)*INDIRECT($P$1),VLOOKUP($P158, INDIRECT($Q$2),W$6,0)),IF($E158="E",0,3))</f>
        <v>117335</v>
      </c>
      <c r="X158" s="186" cm="1">
        <f t="array" aca="1" ref="X158" ca="1">ROUND(IF($Q158="Y",VLOOKUP($P158, INDIRECT($Q$2),X$6,0)*INDIRECT($P$1),VLOOKUP($P158, INDIRECT($Q$2),X$6,0)),IF($E158="E",0,3))</f>
        <v>120622</v>
      </c>
      <c r="Y158" s="186" cm="1">
        <f t="array" aca="1" ref="Y158" ca="1">ROUND(IF($Q158="Y",VLOOKUP($P158, INDIRECT($Q$2),Y$6,0)*INDIRECT($P$1),VLOOKUP($P158, INDIRECT($Q$2),Y$6,0)),IF($E158="E",0,3))</f>
        <v>124002</v>
      </c>
      <c r="Z158" s="186" cm="1">
        <f t="array" aca="1" ref="Z158" ca="1">ROUND(IF($Q158="Y",VLOOKUP($P158, INDIRECT($Q$2),Z$6,0)*INDIRECT($P$1),VLOOKUP($P158, INDIRECT($Q$2),Z$6,0)),IF($E158="E",0,3))</f>
        <v>127534</v>
      </c>
      <c r="AA158" s="186"/>
      <c r="AB158" s="282" t="str">
        <f t="shared" si="150"/>
        <v>00850C</v>
      </c>
      <c r="AC158" s="130" t="str">
        <f t="shared" si="153"/>
        <v>Manager Treasury Operations</v>
      </c>
      <c r="AD158" s="284" t="str">
        <f t="shared" si="154"/>
        <v>50</v>
      </c>
      <c r="AE158" s="282">
        <f t="shared" ca="1" si="142"/>
        <v>48.03</v>
      </c>
      <c r="AF158" s="282">
        <f t="shared" ca="1" si="143"/>
        <v>50.431999999999995</v>
      </c>
      <c r="AG158" s="282">
        <f t="shared" ca="1" si="144"/>
        <v>52.951999999999998</v>
      </c>
      <c r="AH158" s="282">
        <f t="shared" ca="1" si="145"/>
        <v>56.411999999999999</v>
      </c>
      <c r="AI158" s="282">
        <f t="shared" ca="1" si="146"/>
        <v>57.991999999999997</v>
      </c>
      <c r="AJ158" s="282">
        <f t="shared" ref="AJ158:AJ191" ca="1" si="155">IF(Y158=0,"",IF($E158="E",ROUNDUP(Y158/2080,3),Y158))</f>
        <v>59.616999999999997</v>
      </c>
      <c r="AK158" s="282">
        <f t="shared" ref="AK158:AK191" ca="1" si="156">IF(Z158=0,"",IF($E158="E",ROUNDUP(Z158/2080,3),Z158))</f>
        <v>61.314999999999998</v>
      </c>
    </row>
    <row r="159" spans="1:37" x14ac:dyDescent="0.3">
      <c r="A159" s="75" t="s">
        <v>961</v>
      </c>
      <c r="B159" s="75">
        <v>10</v>
      </c>
      <c r="C159" s="70" t="s">
        <v>580</v>
      </c>
      <c r="D159" s="75">
        <v>465</v>
      </c>
      <c r="E159" s="75" t="s">
        <v>17</v>
      </c>
      <c r="F159" s="73" t="s">
        <v>408</v>
      </c>
      <c r="G159" s="74">
        <f t="shared" ca="1" si="137"/>
        <v>92882</v>
      </c>
      <c r="H159" s="74">
        <f t="shared" ca="1" si="138"/>
        <v>96602</v>
      </c>
      <c r="I159" s="74">
        <f t="shared" ca="1" si="139"/>
        <v>100469</v>
      </c>
      <c r="J159" s="74">
        <f t="shared" ca="1" si="140"/>
        <v>104493</v>
      </c>
      <c r="K159" s="74">
        <f t="shared" ca="1" si="141"/>
        <v>108677</v>
      </c>
      <c r="L159" s="74">
        <f t="shared" ca="1" si="147"/>
        <v>0</v>
      </c>
      <c r="M159" s="74">
        <f t="shared" ca="1" si="148"/>
        <v>0</v>
      </c>
      <c r="N159" s="72"/>
      <c r="P159" s="187" t="str">
        <f t="shared" si="149"/>
        <v>59447C</v>
      </c>
      <c r="Q159" s="191" t="s">
        <v>600</v>
      </c>
      <c r="R159" s="188" t="str">
        <f t="shared" si="152"/>
        <v>Manager Utilities Billing</v>
      </c>
      <c r="S159" s="189" t="str">
        <f t="shared" si="151"/>
        <v>034</v>
      </c>
      <c r="T159" s="186" cm="1">
        <f t="array" aca="1" ref="T159" ca="1">ROUND(IF($Q159="Y",VLOOKUP($P159, INDIRECT($Q$2),T$6,0)*INDIRECT($P$1),VLOOKUP($P159, INDIRECT($Q$2),T$6,0)),IF($E159="E",0,3))</f>
        <v>92882</v>
      </c>
      <c r="U159" s="186" cm="1">
        <f t="array" aca="1" ref="U159" ca="1">ROUND(IF($Q159="Y",VLOOKUP($P159, INDIRECT($Q$2),U$6,0)*INDIRECT($P$1),VLOOKUP($P159, INDIRECT($Q$2),U$6,0)),IF($E159="E",0,3))</f>
        <v>96602</v>
      </c>
      <c r="V159" s="186" cm="1">
        <f t="array" aca="1" ref="V159" ca="1">ROUND(IF($Q159="Y",VLOOKUP($P159, INDIRECT($Q$2),V$6,0)*INDIRECT($P$1),VLOOKUP($P159, INDIRECT($Q$2),V$6,0)),IF($E159="E",0,3))</f>
        <v>100469</v>
      </c>
      <c r="W159" s="186" cm="1">
        <f t="array" aca="1" ref="W159" ca="1">ROUND(IF($Q159="Y",VLOOKUP($P159, INDIRECT($Q$2),W$6,0)*INDIRECT($P$1),VLOOKUP($P159, INDIRECT($Q$2),W$6,0)),IF($E159="E",0,3))</f>
        <v>104493</v>
      </c>
      <c r="X159" s="186" cm="1">
        <f t="array" aca="1" ref="X159" ca="1">ROUND(IF($Q159="Y",VLOOKUP($P159, INDIRECT($Q$2),X$6,0)*INDIRECT($P$1),VLOOKUP($P159, INDIRECT($Q$2),X$6,0)),IF($E159="E",0,3))</f>
        <v>108677</v>
      </c>
      <c r="Y159" s="186" cm="1">
        <f t="array" aca="1" ref="Y159" ca="1">ROUND(IF($Q159="Y",VLOOKUP($P159, INDIRECT($Q$2),Y$6,0)*INDIRECT($P$1),VLOOKUP($P159, INDIRECT($Q$2),Y$6,0)),IF($E159="E",0,3))</f>
        <v>0</v>
      </c>
      <c r="Z159" s="186" cm="1">
        <f t="array" aca="1" ref="Z159" ca="1">ROUND(IF($Q159="Y",VLOOKUP($P159, INDIRECT($Q$2),Z$6,0)*INDIRECT($P$1),VLOOKUP($P159, INDIRECT($Q$2),Z$6,0)),IF($E159="E",0,3))</f>
        <v>0</v>
      </c>
      <c r="AA159" s="186"/>
      <c r="AB159" s="282" t="str">
        <f t="shared" si="150"/>
        <v>59447C</v>
      </c>
      <c r="AC159" s="130" t="str">
        <f t="shared" si="153"/>
        <v>Manager Utilities Billing</v>
      </c>
      <c r="AD159" s="284" t="str">
        <f t="shared" si="154"/>
        <v>034</v>
      </c>
      <c r="AE159" s="282">
        <f t="shared" ca="1" si="142"/>
        <v>44.655000000000001</v>
      </c>
      <c r="AF159" s="282">
        <f t="shared" ca="1" si="143"/>
        <v>46.443999999999996</v>
      </c>
      <c r="AG159" s="282">
        <f t="shared" ca="1" si="144"/>
        <v>48.302999999999997</v>
      </c>
      <c r="AH159" s="282">
        <f t="shared" ca="1" si="145"/>
        <v>50.238</v>
      </c>
      <c r="AI159" s="282">
        <f t="shared" ca="1" si="146"/>
        <v>52.248999999999995</v>
      </c>
      <c r="AJ159" s="282" t="str">
        <f t="shared" ca="1" si="155"/>
        <v/>
      </c>
      <c r="AK159" s="282" t="str">
        <f t="shared" ca="1" si="156"/>
        <v/>
      </c>
    </row>
    <row r="160" spans="1:37" x14ac:dyDescent="0.3">
      <c r="A160" s="75" t="s">
        <v>159</v>
      </c>
      <c r="B160" s="75">
        <v>9</v>
      </c>
      <c r="C160" s="70" t="s">
        <v>93</v>
      </c>
      <c r="D160" s="75">
        <v>448</v>
      </c>
      <c r="E160" s="75" t="s">
        <v>17</v>
      </c>
      <c r="F160" s="73" t="s">
        <v>410</v>
      </c>
      <c r="G160" s="74">
        <f t="shared" ca="1" si="137"/>
        <v>80463</v>
      </c>
      <c r="H160" s="74">
        <f t="shared" ca="1" si="138"/>
        <v>84697</v>
      </c>
      <c r="I160" s="74">
        <f t="shared" ca="1" si="139"/>
        <v>89831</v>
      </c>
      <c r="J160" s="74">
        <f t="shared" ca="1" si="140"/>
        <v>94969</v>
      </c>
      <c r="K160" s="74">
        <f t="shared" ca="1" si="141"/>
        <v>97625</v>
      </c>
      <c r="L160" s="74">
        <f t="shared" ca="1" si="147"/>
        <v>100360</v>
      </c>
      <c r="M160" s="74">
        <f t="shared" ca="1" si="148"/>
        <v>103222</v>
      </c>
      <c r="N160" s="72"/>
      <c r="P160" s="187" t="str">
        <f t="shared" si="149"/>
        <v>42300C</v>
      </c>
      <c r="Q160" s="191" t="s">
        <v>600</v>
      </c>
      <c r="R160" s="188" t="str">
        <f t="shared" si="152"/>
        <v>Marketing &amp; Communication Manager</v>
      </c>
      <c r="S160" s="189" t="str">
        <f t="shared" si="151"/>
        <v>35</v>
      </c>
      <c r="T160" s="186" cm="1">
        <f t="array" aca="1" ref="T160" ca="1">ROUND(IF($Q160="Y",VLOOKUP($P160, INDIRECT($Q$2),T$6,0)*INDIRECT($P$1),VLOOKUP($P160, INDIRECT($Q$2),T$6,0)),IF($E160="E",0,3))</f>
        <v>80463</v>
      </c>
      <c r="U160" s="186" cm="1">
        <f t="array" aca="1" ref="U160" ca="1">ROUND(IF($Q160="Y",VLOOKUP($P160, INDIRECT($Q$2),U$6,0)*INDIRECT($P$1),VLOOKUP($P160, INDIRECT($Q$2),U$6,0)),IF($E160="E",0,3))</f>
        <v>84697</v>
      </c>
      <c r="V160" s="186" cm="1">
        <f t="array" aca="1" ref="V160" ca="1">ROUND(IF($Q160="Y",VLOOKUP($P160, INDIRECT($Q$2),V$6,0)*INDIRECT($P$1),VLOOKUP($P160, INDIRECT($Q$2),V$6,0)),IF($E160="E",0,3))</f>
        <v>89831</v>
      </c>
      <c r="W160" s="186" cm="1">
        <f t="array" aca="1" ref="W160" ca="1">ROUND(IF($Q160="Y",VLOOKUP($P160, INDIRECT($Q$2),W$6,0)*INDIRECT($P$1),VLOOKUP($P160, INDIRECT($Q$2),W$6,0)),IF($E160="E",0,3))</f>
        <v>94969</v>
      </c>
      <c r="X160" s="186" cm="1">
        <f t="array" aca="1" ref="X160" ca="1">ROUND(IF($Q160="Y",VLOOKUP($P160, INDIRECT($Q$2),X$6,0)*INDIRECT($P$1),VLOOKUP($P160, INDIRECT($Q$2),X$6,0)),IF($E160="E",0,3))</f>
        <v>97625</v>
      </c>
      <c r="Y160" s="186" cm="1">
        <f t="array" aca="1" ref="Y160" ca="1">ROUND(IF($Q160="Y",VLOOKUP($P160, INDIRECT($Q$2),Y$6,0)*INDIRECT($P$1),VLOOKUP($P160, INDIRECT($Q$2),Y$6,0)),IF($E160="E",0,3))</f>
        <v>100360</v>
      </c>
      <c r="Z160" s="186" cm="1">
        <f t="array" aca="1" ref="Z160" ca="1">ROUND(IF($Q160="Y",VLOOKUP($P160, INDIRECT($Q$2),Z$6,0)*INDIRECT($P$1),VLOOKUP($P160, INDIRECT($Q$2),Z$6,0)),IF($E160="E",0,3))</f>
        <v>103222</v>
      </c>
      <c r="AA160" s="186"/>
      <c r="AB160" s="282" t="str">
        <f t="shared" si="150"/>
        <v>42300C</v>
      </c>
      <c r="AC160" s="130" t="str">
        <f t="shared" si="153"/>
        <v>Marketing &amp; Communication Manager</v>
      </c>
      <c r="AD160" s="284" t="str">
        <f t="shared" si="154"/>
        <v>35</v>
      </c>
      <c r="AE160" s="282">
        <f t="shared" ca="1" si="142"/>
        <v>38.684999999999995</v>
      </c>
      <c r="AF160" s="282">
        <f t="shared" ca="1" si="143"/>
        <v>40.72</v>
      </c>
      <c r="AG160" s="282">
        <f t="shared" ca="1" si="144"/>
        <v>43.187999999999995</v>
      </c>
      <c r="AH160" s="282">
        <f t="shared" ca="1" si="145"/>
        <v>45.658999999999999</v>
      </c>
      <c r="AI160" s="282">
        <f t="shared" ca="1" si="146"/>
        <v>46.936</v>
      </c>
      <c r="AJ160" s="282">
        <f t="shared" ca="1" si="155"/>
        <v>48.25</v>
      </c>
      <c r="AK160" s="282">
        <f t="shared" ca="1" si="156"/>
        <v>49.625999999999998</v>
      </c>
    </row>
    <row r="161" spans="1:37" x14ac:dyDescent="0.3">
      <c r="A161" s="75" t="s">
        <v>639</v>
      </c>
      <c r="B161" s="75">
        <v>7</v>
      </c>
      <c r="C161" s="70" t="s">
        <v>638</v>
      </c>
      <c r="D161" s="75">
        <v>360</v>
      </c>
      <c r="E161" s="75" t="s">
        <v>17</v>
      </c>
      <c r="F161" s="73" t="s">
        <v>637</v>
      </c>
      <c r="G161" s="74">
        <f t="shared" ca="1" si="137"/>
        <v>72413</v>
      </c>
      <c r="H161" s="74">
        <f t="shared" ca="1" si="138"/>
        <v>75312</v>
      </c>
      <c r="I161" s="74">
        <f t="shared" ca="1" si="139"/>
        <v>78328</v>
      </c>
      <c r="J161" s="74">
        <f t="shared" ca="1" si="140"/>
        <v>81465</v>
      </c>
      <c r="K161" s="74">
        <f t="shared" ca="1" si="141"/>
        <v>84727</v>
      </c>
      <c r="L161" s="74">
        <f t="shared" ca="1" si="147"/>
        <v>0</v>
      </c>
      <c r="M161" s="74">
        <f t="shared" ca="1" si="148"/>
        <v>0</v>
      </c>
      <c r="N161" s="72"/>
      <c r="P161" s="187" t="str">
        <f t="shared" si="149"/>
        <v>52985C</v>
      </c>
      <c r="Q161" s="191" t="s">
        <v>600</v>
      </c>
      <c r="R161" s="188" t="str">
        <f t="shared" si="152"/>
        <v>Medical Assistant Program Supervisor</v>
      </c>
      <c r="S161" s="189" t="str">
        <f t="shared" si="151"/>
        <v>070</v>
      </c>
      <c r="T161" s="186" cm="1">
        <f t="array" aca="1" ref="T161" ca="1">ROUND(IF($Q161="Y",VLOOKUP($P161, INDIRECT($Q$2),T$6,0)*INDIRECT($P$1),VLOOKUP($P161, INDIRECT($Q$2),T$6,0)),IF($E161="E",0,3))</f>
        <v>72413</v>
      </c>
      <c r="U161" s="186" cm="1">
        <f t="array" aca="1" ref="U161" ca="1">ROUND(IF($Q161="Y",VLOOKUP($P161, INDIRECT($Q$2),U$6,0)*INDIRECT($P$1),VLOOKUP($P161, INDIRECT($Q$2),U$6,0)),IF($E161="E",0,3))</f>
        <v>75312</v>
      </c>
      <c r="V161" s="186" cm="1">
        <f t="array" aca="1" ref="V161" ca="1">ROUND(IF($Q161="Y",VLOOKUP($P161, INDIRECT($Q$2),V$6,0)*INDIRECT($P$1),VLOOKUP($P161, INDIRECT($Q$2),V$6,0)),IF($E161="E",0,3))</f>
        <v>78328</v>
      </c>
      <c r="W161" s="186" cm="1">
        <f t="array" aca="1" ref="W161" ca="1">ROUND(IF($Q161="Y",VLOOKUP($P161, INDIRECT($Q$2),W$6,0)*INDIRECT($P$1),VLOOKUP($P161, INDIRECT($Q$2),W$6,0)),IF($E161="E",0,3))</f>
        <v>81465</v>
      </c>
      <c r="X161" s="186" cm="1">
        <f t="array" aca="1" ref="X161" ca="1">ROUND(IF($Q161="Y",VLOOKUP($P161, INDIRECT($Q$2),X$6,0)*INDIRECT($P$1),VLOOKUP($P161, INDIRECT($Q$2),X$6,0)),IF($E161="E",0,3))</f>
        <v>84727</v>
      </c>
      <c r="Y161" s="186" cm="1">
        <f t="array" aca="1" ref="Y161" ca="1">ROUND(IF($Q161="Y",VLOOKUP($P161, INDIRECT($Q$2),Y$6,0)*INDIRECT($P$1),VLOOKUP($P161, INDIRECT($Q$2),Y$6,0)),IF($E161="E",0,3))</f>
        <v>0</v>
      </c>
      <c r="Z161" s="186" cm="1">
        <f t="array" aca="1" ref="Z161" ca="1">ROUND(IF($Q161="Y",VLOOKUP($P161, INDIRECT($Q$2),Z$6,0)*INDIRECT($P$1),VLOOKUP($P161, INDIRECT($Q$2),Z$6,0)),IF($E161="E",0,3))</f>
        <v>0</v>
      </c>
      <c r="AA161" s="186"/>
      <c r="AB161" s="282" t="str">
        <f t="shared" si="150"/>
        <v>52985C</v>
      </c>
      <c r="AC161" s="130" t="str">
        <f t="shared" si="153"/>
        <v>Medical Assistant Program Supervisor</v>
      </c>
      <c r="AD161" s="284" t="str">
        <f t="shared" si="154"/>
        <v>070</v>
      </c>
      <c r="AE161" s="282">
        <f t="shared" ca="1" si="142"/>
        <v>34.814</v>
      </c>
      <c r="AF161" s="282">
        <f t="shared" ca="1" si="143"/>
        <v>36.207999999999998</v>
      </c>
      <c r="AG161" s="282">
        <f t="shared" ca="1" si="144"/>
        <v>37.657999999999994</v>
      </c>
      <c r="AH161" s="282">
        <f t="shared" ca="1" si="145"/>
        <v>39.165999999999997</v>
      </c>
      <c r="AI161" s="282">
        <f t="shared" ca="1" si="146"/>
        <v>40.734999999999999</v>
      </c>
      <c r="AJ161" s="282" t="str">
        <f t="shared" ca="1" si="155"/>
        <v/>
      </c>
      <c r="AK161" s="282" t="str">
        <f t="shared" ca="1" si="156"/>
        <v/>
      </c>
    </row>
    <row r="162" spans="1:37" x14ac:dyDescent="0.3">
      <c r="A162" s="75" t="s">
        <v>161</v>
      </c>
      <c r="B162" s="75">
        <v>10</v>
      </c>
      <c r="C162" s="70" t="s">
        <v>38</v>
      </c>
      <c r="D162" s="75">
        <v>458</v>
      </c>
      <c r="E162" s="75" t="s">
        <v>17</v>
      </c>
      <c r="F162" s="73" t="s">
        <v>412</v>
      </c>
      <c r="G162" s="74">
        <f t="shared" ca="1" si="137"/>
        <v>79166</v>
      </c>
      <c r="H162" s="74">
        <f t="shared" ca="1" si="138"/>
        <v>83145</v>
      </c>
      <c r="I162" s="74">
        <f t="shared" ca="1" si="139"/>
        <v>87638</v>
      </c>
      <c r="J162" s="74">
        <f t="shared" ca="1" si="140"/>
        <v>94958</v>
      </c>
      <c r="K162" s="74">
        <f t="shared" ca="1" si="141"/>
        <v>97619</v>
      </c>
      <c r="L162" s="74">
        <f t="shared" ca="1" si="147"/>
        <v>102732</v>
      </c>
      <c r="M162" s="74">
        <f t="shared" ca="1" si="148"/>
        <v>108623</v>
      </c>
      <c r="N162" s="72"/>
      <c r="P162" s="187" t="str">
        <f t="shared" si="149"/>
        <v>08855C</v>
      </c>
      <c r="Q162" s="191" t="s">
        <v>600</v>
      </c>
      <c r="R162" s="188" t="str">
        <f t="shared" si="152"/>
        <v>MFD Interagency Coordinator</v>
      </c>
      <c r="S162" s="189" t="str">
        <f t="shared" si="151"/>
        <v>65</v>
      </c>
      <c r="T162" s="186" cm="1">
        <f t="array" aca="1" ref="T162" ca="1">ROUND(IF($Q162="Y",VLOOKUP($P162, INDIRECT($Q$2),T$6,0)*INDIRECT($P$1),VLOOKUP($P162, INDIRECT($Q$2),T$6,0)),IF($E162="E",0,3))</f>
        <v>79166</v>
      </c>
      <c r="U162" s="186" cm="1">
        <f t="array" aca="1" ref="U162" ca="1">ROUND(IF($Q162="Y",VLOOKUP($P162, INDIRECT($Q$2),U$6,0)*INDIRECT($P$1),VLOOKUP($P162, INDIRECT($Q$2),U$6,0)),IF($E162="E",0,3))</f>
        <v>83145</v>
      </c>
      <c r="V162" s="186" cm="1">
        <f t="array" aca="1" ref="V162" ca="1">ROUND(IF($Q162="Y",VLOOKUP($P162, INDIRECT($Q$2),V$6,0)*INDIRECT($P$1),VLOOKUP($P162, INDIRECT($Q$2),V$6,0)),IF($E162="E",0,3))</f>
        <v>87638</v>
      </c>
      <c r="W162" s="186" cm="1">
        <f t="array" aca="1" ref="W162" ca="1">ROUND(IF($Q162="Y",VLOOKUP($P162, INDIRECT($Q$2),W$6,0)*INDIRECT($P$1),VLOOKUP($P162, INDIRECT($Q$2),W$6,0)),IF($E162="E",0,3))</f>
        <v>94958</v>
      </c>
      <c r="X162" s="186" cm="1">
        <f t="array" aca="1" ref="X162" ca="1">ROUND(IF($Q162="Y",VLOOKUP($P162, INDIRECT($Q$2),X$6,0)*INDIRECT($P$1),VLOOKUP($P162, INDIRECT($Q$2),X$6,0)),IF($E162="E",0,3))</f>
        <v>97619</v>
      </c>
      <c r="Y162" s="186" cm="1">
        <f t="array" aca="1" ref="Y162" ca="1">ROUND(IF($Q162="Y",VLOOKUP($P162, INDIRECT($Q$2),Y$6,0)*INDIRECT($P$1),VLOOKUP($P162, INDIRECT($Q$2),Y$6,0)),IF($E162="E",0,3))</f>
        <v>102732</v>
      </c>
      <c r="Z162" s="186" cm="1">
        <f t="array" aca="1" ref="Z162" ca="1">ROUND(IF($Q162="Y",VLOOKUP($P162, INDIRECT($Q$2),Z$6,0)*INDIRECT($P$1),VLOOKUP($P162, INDIRECT($Q$2),Z$6,0)),IF($E162="E",0,3))</f>
        <v>108623</v>
      </c>
      <c r="AA162" s="186"/>
      <c r="AB162" s="282" t="str">
        <f t="shared" si="150"/>
        <v>08855C</v>
      </c>
      <c r="AC162" s="130" t="str">
        <f t="shared" si="153"/>
        <v>MFD Interagency Coordinator</v>
      </c>
      <c r="AD162" s="284" t="str">
        <f t="shared" si="154"/>
        <v>65</v>
      </c>
      <c r="AE162" s="282">
        <f t="shared" ca="1" si="142"/>
        <v>38.061</v>
      </c>
      <c r="AF162" s="282">
        <f t="shared" ca="1" si="143"/>
        <v>39.973999999999997</v>
      </c>
      <c r="AG162" s="282">
        <f t="shared" ca="1" si="144"/>
        <v>42.134</v>
      </c>
      <c r="AH162" s="282">
        <f t="shared" ca="1" si="145"/>
        <v>45.652999999999999</v>
      </c>
      <c r="AI162" s="282">
        <f t="shared" ca="1" si="146"/>
        <v>46.933</v>
      </c>
      <c r="AJ162" s="282">
        <f t="shared" ca="1" si="155"/>
        <v>49.390999999999998</v>
      </c>
      <c r="AK162" s="282">
        <f t="shared" ca="1" si="156"/>
        <v>52.222999999999999</v>
      </c>
    </row>
    <row r="163" spans="1:37" x14ac:dyDescent="0.3">
      <c r="A163" s="75" t="s">
        <v>1011</v>
      </c>
      <c r="B163" s="75">
        <v>10</v>
      </c>
      <c r="C163" s="70" t="s">
        <v>1012</v>
      </c>
      <c r="D163" s="75">
        <v>455</v>
      </c>
      <c r="E163" s="75" t="s">
        <v>17</v>
      </c>
      <c r="F163" s="73" t="s">
        <v>1013</v>
      </c>
      <c r="G163" s="74">
        <f t="shared" ca="1" si="137"/>
        <v>91650</v>
      </c>
      <c r="H163" s="74">
        <f t="shared" ca="1" si="138"/>
        <v>95320</v>
      </c>
      <c r="I163" s="74">
        <f t="shared" ca="1" si="139"/>
        <v>99137</v>
      </c>
      <c r="J163" s="74">
        <f t="shared" ca="1" si="140"/>
        <v>103106</v>
      </c>
      <c r="K163" s="74">
        <f t="shared" ca="1" si="141"/>
        <v>107235</v>
      </c>
      <c r="L163" s="74">
        <f t="shared" ca="1" si="147"/>
        <v>0</v>
      </c>
      <c r="M163" s="74">
        <f t="shared" ca="1" si="148"/>
        <v>0</v>
      </c>
      <c r="N163" s="72"/>
      <c r="P163" s="187" t="str">
        <f t="shared" si="149"/>
        <v>53061C</v>
      </c>
      <c r="Q163" s="191" t="s">
        <v>600</v>
      </c>
      <c r="R163" s="188" t="str">
        <f t="shared" si="152"/>
        <v>MPD Compliance Specialist Supervisor</v>
      </c>
      <c r="S163" s="189" t="str">
        <f t="shared" si="151"/>
        <v>141</v>
      </c>
      <c r="T163" s="186" cm="1">
        <f t="array" aca="1" ref="T163" ca="1">ROUND(IF($Q163="Y",VLOOKUP($P163, INDIRECT($Q$2),T$6,0)*INDIRECT($P$1),VLOOKUP($P163, INDIRECT($Q$2),T$6,0)),IF($E163="E",0,3))</f>
        <v>91650</v>
      </c>
      <c r="U163" s="186" cm="1">
        <f t="array" aca="1" ref="U163" ca="1">ROUND(IF($Q163="Y",VLOOKUP($P163, INDIRECT($Q$2),U$6,0)*INDIRECT($P$1),VLOOKUP($P163, INDIRECT($Q$2),U$6,0)),IF($E163="E",0,3))</f>
        <v>95320</v>
      </c>
      <c r="V163" s="186" cm="1">
        <f t="array" aca="1" ref="V163" ca="1">ROUND(IF($Q163="Y",VLOOKUP($P163, INDIRECT($Q$2),V$6,0)*INDIRECT($P$1),VLOOKUP($P163, INDIRECT($Q$2),V$6,0)),IF($E163="E",0,3))</f>
        <v>99137</v>
      </c>
      <c r="W163" s="186" cm="1">
        <f t="array" aca="1" ref="W163" ca="1">ROUND(IF($Q163="Y",VLOOKUP($P163, INDIRECT($Q$2),W$6,0)*INDIRECT($P$1),VLOOKUP($P163, INDIRECT($Q$2),W$6,0)),IF($E163="E",0,3))</f>
        <v>103106</v>
      </c>
      <c r="X163" s="186" cm="1">
        <f t="array" aca="1" ref="X163" ca="1">ROUND(IF($Q163="Y",VLOOKUP($P163, INDIRECT($Q$2),X$6,0)*INDIRECT($P$1),VLOOKUP($P163, INDIRECT($Q$2),X$6,0)),IF($E163="E",0,3))</f>
        <v>107235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50"/>
        <v>53061C</v>
      </c>
      <c r="AC163" s="130" t="str">
        <f t="shared" si="153"/>
        <v>MPD Compliance Specialist Supervisor</v>
      </c>
      <c r="AD163" s="284" t="str">
        <f t="shared" si="154"/>
        <v>141</v>
      </c>
      <c r="AE163" s="282">
        <f t="shared" ca="1" si="142"/>
        <v>44.062999999999995</v>
      </c>
      <c r="AF163" s="282">
        <f t="shared" ca="1" si="143"/>
        <v>45.826999999999998</v>
      </c>
      <c r="AG163" s="282">
        <f t="shared" ca="1" si="144"/>
        <v>47.662999999999997</v>
      </c>
      <c r="AH163" s="282">
        <f t="shared" ca="1" si="145"/>
        <v>49.570999999999998</v>
      </c>
      <c r="AI163" s="282">
        <f t="shared" ca="1" si="146"/>
        <v>51.555999999999997</v>
      </c>
      <c r="AJ163" s="282" t="str">
        <f t="shared" ca="1" si="155"/>
        <v/>
      </c>
      <c r="AK163" s="282" t="str">
        <f t="shared" ca="1" si="156"/>
        <v/>
      </c>
    </row>
    <row r="164" spans="1:37" x14ac:dyDescent="0.3">
      <c r="A164" s="75" t="s">
        <v>854</v>
      </c>
      <c r="B164" s="75">
        <v>11</v>
      </c>
      <c r="C164" s="70" t="s">
        <v>124</v>
      </c>
      <c r="D164" s="75">
        <v>506</v>
      </c>
      <c r="E164" s="75" t="s">
        <v>17</v>
      </c>
      <c r="F164" s="73" t="s">
        <v>1010</v>
      </c>
      <c r="G164" s="74">
        <f t="shared" si="137"/>
        <v>101439</v>
      </c>
      <c r="H164" s="74">
        <f t="shared" si="138"/>
        <v>105494</v>
      </c>
      <c r="I164" s="74">
        <f t="shared" si="139"/>
        <v>109716</v>
      </c>
      <c r="J164" s="74">
        <f t="shared" si="140"/>
        <v>114104</v>
      </c>
      <c r="K164" s="74">
        <f t="shared" si="141"/>
        <v>118668</v>
      </c>
      <c r="L164" s="74">
        <f t="shared" ca="1" si="147"/>
        <v>0</v>
      </c>
      <c r="M164" s="74">
        <f t="shared" ca="1" si="148"/>
        <v>0</v>
      </c>
      <c r="N164" s="72"/>
      <c r="P164" s="187" t="str">
        <f t="shared" si="149"/>
        <v>53021C</v>
      </c>
      <c r="Q164" s="191" t="s">
        <v>600</v>
      </c>
      <c r="R164" s="188" t="str">
        <f t="shared" si="152"/>
        <v>MPD Health &amp; Wellness Manager</v>
      </c>
      <c r="S164" s="189" t="str">
        <f t="shared" si="151"/>
        <v>104</v>
      </c>
      <c r="T164" s="383">
        <v>101439</v>
      </c>
      <c r="U164" s="383">
        <v>105494</v>
      </c>
      <c r="V164" s="383">
        <v>109716</v>
      </c>
      <c r="W164" s="383">
        <v>114104</v>
      </c>
      <c r="X164" s="383">
        <v>118668</v>
      </c>
      <c r="Y164" s="186" cm="1">
        <f t="array" aca="1" ref="Y164" ca="1">ROUND(IF($Q164="Y",VLOOKUP($P164, INDIRECT($Q$2),Y$6,0)*INDIRECT($P$1),VLOOKUP($P164, INDIRECT($Q$2),Y$6,0)),IF($E164="E",0,3))</f>
        <v>0</v>
      </c>
      <c r="Z164" s="186" cm="1">
        <f t="array" aca="1" ref="Z164" ca="1">ROUND(IF($Q164="Y",VLOOKUP($P164, INDIRECT($Q$2),Z$6,0)*INDIRECT($P$1),VLOOKUP($P164, INDIRECT($Q$2),Z$6,0)),IF($E164="E",0,3))</f>
        <v>0</v>
      </c>
      <c r="AA164" s="186"/>
      <c r="AB164" s="282" t="str">
        <f t="shared" si="150"/>
        <v>53021C</v>
      </c>
      <c r="AC164" s="130" t="str">
        <f t="shared" si="153"/>
        <v>MPD Health &amp; Wellness Manager</v>
      </c>
      <c r="AD164" s="284" t="str">
        <f t="shared" si="154"/>
        <v>104</v>
      </c>
      <c r="AE164" s="282">
        <f t="shared" si="142"/>
        <v>48.768999999999998</v>
      </c>
      <c r="AF164" s="282">
        <f t="shared" si="143"/>
        <v>50.719000000000001</v>
      </c>
      <c r="AG164" s="282">
        <f t="shared" si="144"/>
        <v>52.748999999999995</v>
      </c>
      <c r="AH164" s="282">
        <f t="shared" si="145"/>
        <v>54.857999999999997</v>
      </c>
      <c r="AI164" s="282">
        <f t="shared" si="146"/>
        <v>57.052</v>
      </c>
      <c r="AJ164" s="282" t="str">
        <f t="shared" ca="1" si="155"/>
        <v/>
      </c>
      <c r="AK164" s="282" t="str">
        <f t="shared" ca="1" si="156"/>
        <v/>
      </c>
    </row>
    <row r="165" spans="1:37" x14ac:dyDescent="0.3">
      <c r="A165" s="75" t="s">
        <v>176</v>
      </c>
      <c r="B165" s="75">
        <v>12</v>
      </c>
      <c r="C165" s="70" t="s">
        <v>32</v>
      </c>
      <c r="D165" s="75">
        <v>573</v>
      </c>
      <c r="E165" s="75" t="s">
        <v>17</v>
      </c>
      <c r="F165" s="73" t="s">
        <v>414</v>
      </c>
      <c r="G165" s="74">
        <f t="shared" ca="1" si="137"/>
        <v>113791</v>
      </c>
      <c r="H165" s="74">
        <f t="shared" ca="1" si="138"/>
        <v>118342</v>
      </c>
      <c r="I165" s="74">
        <f t="shared" ca="1" si="139"/>
        <v>123075</v>
      </c>
      <c r="J165" s="74">
        <f t="shared" ca="1" si="140"/>
        <v>127998</v>
      </c>
      <c r="K165" s="74">
        <f t="shared" ca="1" si="141"/>
        <v>133117</v>
      </c>
      <c r="L165" s="74">
        <f t="shared" ca="1" si="147"/>
        <v>0</v>
      </c>
      <c r="M165" s="74">
        <f t="shared" ca="1" si="148"/>
        <v>0</v>
      </c>
      <c r="N165" s="72"/>
      <c r="P165" s="187" t="str">
        <f t="shared" si="149"/>
        <v>07455C</v>
      </c>
      <c r="Q165" s="191" t="s">
        <v>600</v>
      </c>
      <c r="R165" s="188" t="str">
        <f t="shared" si="152"/>
        <v xml:space="preserve">Parking System Manager </v>
      </c>
      <c r="S165" s="189" t="str">
        <f t="shared" si="151"/>
        <v>105</v>
      </c>
      <c r="T165" s="186" cm="1">
        <f t="array" aca="1" ref="T165" ca="1">ROUND(IF($Q165="Y",VLOOKUP($P165, INDIRECT($Q$2),T$6,0)*INDIRECT($P$1),VLOOKUP($P165, INDIRECT($Q$2),T$6,0)),IF($E165="E",0,3))</f>
        <v>113791</v>
      </c>
      <c r="U165" s="186" cm="1">
        <f t="array" aca="1" ref="U165" ca="1">ROUND(IF($Q165="Y",VLOOKUP($P165, INDIRECT($Q$2),U$6,0)*INDIRECT($P$1),VLOOKUP($P165, INDIRECT($Q$2),U$6,0)),IF($E165="E",0,3))</f>
        <v>118342</v>
      </c>
      <c r="V165" s="186" cm="1">
        <f t="array" aca="1" ref="V165" ca="1">ROUND(IF($Q165="Y",VLOOKUP($P165, INDIRECT($Q$2),V$6,0)*INDIRECT($P$1),VLOOKUP($P165, INDIRECT($Q$2),V$6,0)),IF($E165="E",0,3))</f>
        <v>123075</v>
      </c>
      <c r="W165" s="186" cm="1">
        <f t="array" aca="1" ref="W165" ca="1">ROUND(IF($Q165="Y",VLOOKUP($P165, INDIRECT($Q$2),W$6,0)*INDIRECT($P$1),VLOOKUP($P165, INDIRECT($Q$2),W$6,0)),IF($E165="E",0,3))</f>
        <v>127998</v>
      </c>
      <c r="X165" s="186" cm="1">
        <f t="array" aca="1" ref="X165" ca="1">ROUND(IF($Q165="Y",VLOOKUP($P165, INDIRECT($Q$2),X$6,0)*INDIRECT($P$1),VLOOKUP($P165, INDIRECT($Q$2),X$6,0)),IF($E165="E",0,3))</f>
        <v>133117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50"/>
        <v>07455C</v>
      </c>
      <c r="AC165" s="130" t="str">
        <f t="shared" si="153"/>
        <v xml:space="preserve">Parking System Manager </v>
      </c>
      <c r="AD165" s="284" t="str">
        <f t="shared" si="154"/>
        <v>105</v>
      </c>
      <c r="AE165" s="282">
        <f t="shared" ca="1" si="142"/>
        <v>54.707999999999998</v>
      </c>
      <c r="AF165" s="282">
        <f t="shared" ca="1" si="143"/>
        <v>56.896000000000001</v>
      </c>
      <c r="AG165" s="282">
        <f t="shared" ca="1" si="144"/>
        <v>59.170999999999999</v>
      </c>
      <c r="AH165" s="282">
        <f t="shared" ca="1" si="145"/>
        <v>61.537999999999997</v>
      </c>
      <c r="AI165" s="282">
        <f t="shared" ca="1" si="146"/>
        <v>63.998999999999995</v>
      </c>
      <c r="AJ165" s="282" t="str">
        <f t="shared" ca="1" si="155"/>
        <v/>
      </c>
      <c r="AK165" s="282" t="str">
        <f t="shared" ca="1" si="156"/>
        <v/>
      </c>
    </row>
    <row r="166" spans="1:37" x14ac:dyDescent="0.3">
      <c r="A166" s="75" t="s">
        <v>678</v>
      </c>
      <c r="B166" s="75">
        <v>8</v>
      </c>
      <c r="C166" s="70" t="s">
        <v>679</v>
      </c>
      <c r="D166" s="75">
        <v>403</v>
      </c>
      <c r="E166" s="75" t="s">
        <v>21</v>
      </c>
      <c r="F166" s="73" t="s">
        <v>677</v>
      </c>
      <c r="G166" s="74">
        <f t="shared" ca="1" si="137"/>
        <v>42.966999999999999</v>
      </c>
      <c r="H166" s="74">
        <f t="shared" ca="1" si="138"/>
        <v>44.170999999999999</v>
      </c>
      <c r="I166" s="74">
        <f t="shared" ca="1" si="139"/>
        <v>45.408000000000001</v>
      </c>
      <c r="J166" s="74">
        <f t="shared" ca="1" si="140"/>
        <v>46.703000000000003</v>
      </c>
      <c r="K166" s="74">
        <f t="shared" ca="1" si="141"/>
        <v>47.661999999999999</v>
      </c>
      <c r="L166" s="74">
        <f t="shared" ca="1" si="147"/>
        <v>0</v>
      </c>
      <c r="M166" s="74">
        <f t="shared" ca="1" si="148"/>
        <v>0</v>
      </c>
      <c r="N166" s="72"/>
      <c r="P166" s="187" t="str">
        <f t="shared" si="149"/>
        <v>52995C</v>
      </c>
      <c r="Q166" s="191" t="s">
        <v>600</v>
      </c>
      <c r="R166" s="188" t="str">
        <f t="shared" si="152"/>
        <v>Payroll Supervisor</v>
      </c>
      <c r="S166" s="189" t="str">
        <f t="shared" si="151"/>
        <v>080</v>
      </c>
      <c r="T166" s="186" cm="1">
        <f t="array" aca="1" ref="T166" ca="1">ROUND(IF($Q166="Y",VLOOKUP($P166, INDIRECT($Q$2),T$6,0)*INDIRECT($P$1),VLOOKUP($P166, INDIRECT($Q$2),T$6,0)),IF($E166="E",0,3))</f>
        <v>42.966999999999999</v>
      </c>
      <c r="U166" s="186" cm="1">
        <f t="array" aca="1" ref="U166" ca="1">ROUND(IF($Q166="Y",VLOOKUP($P166, INDIRECT($Q$2),U$6,0)*INDIRECT($P$1),VLOOKUP($P166, INDIRECT($Q$2),U$6,0)),IF($E166="E",0,3))</f>
        <v>44.170999999999999</v>
      </c>
      <c r="V166" s="186" cm="1">
        <f t="array" aca="1" ref="V166" ca="1">ROUND(IF($Q166="Y",VLOOKUP($P166, INDIRECT($Q$2),V$6,0)*INDIRECT($P$1),VLOOKUP($P166, INDIRECT($Q$2),V$6,0)),IF($E166="E",0,3))</f>
        <v>45.408000000000001</v>
      </c>
      <c r="W166" s="186" cm="1">
        <f t="array" aca="1" ref="W166" ca="1">ROUND(IF($Q166="Y",VLOOKUP($P166, INDIRECT($Q$2),W$6,0)*INDIRECT($P$1),VLOOKUP($P166, INDIRECT($Q$2),W$6,0)),IF($E166="E",0,3))</f>
        <v>46.703000000000003</v>
      </c>
      <c r="X166" s="186" cm="1">
        <f t="array" aca="1" ref="X166" ca="1">ROUND(IF($Q166="Y",VLOOKUP($P166, INDIRECT($Q$2),X$6,0)*INDIRECT($P$1),VLOOKUP($P166, INDIRECT($Q$2),X$6,0)),IF($E166="E",0,3))</f>
        <v>47.661999999999999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50"/>
        <v>52995C</v>
      </c>
      <c r="AC166" s="130" t="str">
        <f t="shared" si="153"/>
        <v>Payroll Supervisor</v>
      </c>
      <c r="AD166" s="284" t="str">
        <f t="shared" si="154"/>
        <v>080</v>
      </c>
      <c r="AE166" s="282">
        <f t="shared" ca="1" si="142"/>
        <v>42.966999999999999</v>
      </c>
      <c r="AF166" s="282">
        <f t="shared" ca="1" si="143"/>
        <v>44.170999999999999</v>
      </c>
      <c r="AG166" s="282">
        <f t="shared" ca="1" si="144"/>
        <v>45.408000000000001</v>
      </c>
      <c r="AH166" s="282">
        <f t="shared" ca="1" si="145"/>
        <v>46.703000000000003</v>
      </c>
      <c r="AI166" s="282">
        <f t="shared" ca="1" si="146"/>
        <v>47.661999999999999</v>
      </c>
      <c r="AJ166" s="282" t="str">
        <f t="shared" ca="1" si="155"/>
        <v/>
      </c>
      <c r="AK166" s="282" t="str">
        <f t="shared" ca="1" si="156"/>
        <v/>
      </c>
    </row>
    <row r="167" spans="1:37" x14ac:dyDescent="0.3">
      <c r="A167" s="75" t="s">
        <v>151</v>
      </c>
      <c r="B167" s="75">
        <v>12</v>
      </c>
      <c r="C167" s="70" t="s">
        <v>150</v>
      </c>
      <c r="D167" s="75">
        <v>565</v>
      </c>
      <c r="E167" s="75" t="s">
        <v>17</v>
      </c>
      <c r="F167" s="73" t="s">
        <v>645</v>
      </c>
      <c r="G167" s="74">
        <f t="shared" ca="1" si="137"/>
        <v>122453</v>
      </c>
      <c r="H167" s="74">
        <f t="shared" ca="1" si="138"/>
        <v>125880</v>
      </c>
      <c r="I167" s="74">
        <f t="shared" ca="1" si="139"/>
        <v>129407</v>
      </c>
      <c r="J167" s="74">
        <f t="shared" ca="1" si="140"/>
        <v>133093</v>
      </c>
      <c r="K167" s="74">
        <f t="shared" ca="1" si="141"/>
        <v>0</v>
      </c>
      <c r="L167" s="74">
        <f t="shared" ca="1" si="147"/>
        <v>0</v>
      </c>
      <c r="M167" s="74">
        <f t="shared" ca="1" si="148"/>
        <v>0</v>
      </c>
      <c r="N167" s="72"/>
      <c r="P167" s="187" t="str">
        <f t="shared" si="149"/>
        <v>06965C</v>
      </c>
      <c r="Q167" s="191" t="s">
        <v>600</v>
      </c>
      <c r="R167" s="188" t="str">
        <f t="shared" si="152"/>
        <v>Policy, Research and Outreach Manager</v>
      </c>
      <c r="S167" s="189" t="str">
        <f t="shared" si="151"/>
        <v>54</v>
      </c>
      <c r="T167" s="186" cm="1">
        <f t="array" aca="1" ref="T167" ca="1">ROUND(IF($Q167="Y",VLOOKUP($P167, INDIRECT($Q$2),T$6,0)*INDIRECT($P$1),VLOOKUP($P167, INDIRECT($Q$2),T$6,0)),IF($E167="E",0,3))</f>
        <v>122453</v>
      </c>
      <c r="U167" s="186" cm="1">
        <f t="array" aca="1" ref="U167" ca="1">ROUND(IF($Q167="Y",VLOOKUP($P167, INDIRECT($Q$2),U$6,0)*INDIRECT($P$1),VLOOKUP($P167, INDIRECT($Q$2),U$6,0)),IF($E167="E",0,3))</f>
        <v>125880</v>
      </c>
      <c r="V167" s="186" cm="1">
        <f t="array" aca="1" ref="V167" ca="1">ROUND(IF($Q167="Y",VLOOKUP($P167, INDIRECT($Q$2),V$6,0)*INDIRECT($P$1),VLOOKUP($P167, INDIRECT($Q$2),V$6,0)),IF($E167="E",0,3))</f>
        <v>129407</v>
      </c>
      <c r="W167" s="186" cm="1">
        <f t="array" aca="1" ref="W167" ca="1">ROUND(IF($Q167="Y",VLOOKUP($P167, INDIRECT($Q$2),W$6,0)*INDIRECT($P$1),VLOOKUP($P167, INDIRECT($Q$2),W$6,0)),IF($E167="E",0,3))</f>
        <v>133093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50"/>
        <v>06965C</v>
      </c>
      <c r="AC167" s="130" t="str">
        <f t="shared" si="153"/>
        <v>Policy, Research and Outreach Manager</v>
      </c>
      <c r="AD167" s="284" t="str">
        <f t="shared" si="154"/>
        <v>54</v>
      </c>
      <c r="AE167" s="282">
        <f t="shared" ca="1" si="142"/>
        <v>58.872</v>
      </c>
      <c r="AF167" s="282">
        <f t="shared" ca="1" si="143"/>
        <v>60.519999999999996</v>
      </c>
      <c r="AG167" s="282">
        <f t="shared" ca="1" si="144"/>
        <v>62.214999999999996</v>
      </c>
      <c r="AH167" s="282">
        <f t="shared" ca="1" si="145"/>
        <v>63.988</v>
      </c>
      <c r="AI167" s="282" t="str">
        <f t="shared" ca="1" si="146"/>
        <v/>
      </c>
      <c r="AJ167" s="282" t="str">
        <f t="shared" ca="1" si="155"/>
        <v/>
      </c>
      <c r="AK167" s="282" t="str">
        <f t="shared" ca="1" si="156"/>
        <v/>
      </c>
    </row>
    <row r="168" spans="1:37" x14ac:dyDescent="0.3">
      <c r="A168" s="75" t="s">
        <v>1071</v>
      </c>
      <c r="B168" s="75">
        <v>9</v>
      </c>
      <c r="C168" s="70" t="s">
        <v>958</v>
      </c>
      <c r="D168" s="75">
        <v>440</v>
      </c>
      <c r="E168" s="75" t="s">
        <v>1072</v>
      </c>
      <c r="F168" s="73" t="s">
        <v>1073</v>
      </c>
      <c r="G168" s="74">
        <f t="shared" si="137"/>
        <v>88220</v>
      </c>
      <c r="H168" s="74">
        <f t="shared" si="138"/>
        <v>91753</v>
      </c>
      <c r="I168" s="74">
        <f t="shared" si="139"/>
        <v>95426</v>
      </c>
      <c r="J168" s="74">
        <f t="shared" si="140"/>
        <v>99247</v>
      </c>
      <c r="K168" s="74">
        <f t="shared" si="141"/>
        <v>103222</v>
      </c>
      <c r="L168" s="74">
        <f t="shared" si="147"/>
        <v>0</v>
      </c>
      <c r="M168" s="74">
        <f t="shared" si="148"/>
        <v>0</v>
      </c>
      <c r="N168" s="72"/>
      <c r="P168" s="187" t="str">
        <f t="shared" si="149"/>
        <v>53088C</v>
      </c>
      <c r="Q168" s="191" t="s">
        <v>600</v>
      </c>
      <c r="R168" s="188" t="str">
        <f t="shared" si="152"/>
        <v>Policy &amp; Research Coordinator - Office of Police Conduct &amp; Review</v>
      </c>
      <c r="S168" s="189" t="str">
        <f t="shared" si="151"/>
        <v>127</v>
      </c>
      <c r="T168" s="325">
        <v>88220</v>
      </c>
      <c r="U168" s="325">
        <v>91753</v>
      </c>
      <c r="V168" s="325">
        <v>95426</v>
      </c>
      <c r="W168" s="325">
        <v>99247</v>
      </c>
      <c r="X168" s="325">
        <v>103222</v>
      </c>
      <c r="AA168" s="186"/>
      <c r="AB168" s="282" t="str">
        <f t="shared" si="150"/>
        <v>53088C</v>
      </c>
      <c r="AC168" s="130" t="str">
        <f t="shared" si="153"/>
        <v>Policy &amp; Research Coordinator - Office of Police Conduct &amp; Review</v>
      </c>
      <c r="AD168" s="284" t="str">
        <f t="shared" si="154"/>
        <v>127</v>
      </c>
      <c r="AE168" s="282">
        <f t="shared" si="142"/>
        <v>88220</v>
      </c>
      <c r="AF168" s="282">
        <f t="shared" si="143"/>
        <v>91753</v>
      </c>
      <c r="AG168" s="282">
        <f t="shared" si="144"/>
        <v>95426</v>
      </c>
      <c r="AH168" s="282">
        <f t="shared" si="145"/>
        <v>99247</v>
      </c>
      <c r="AI168" s="282">
        <f t="shared" si="146"/>
        <v>103222</v>
      </c>
      <c r="AJ168" s="282" t="str">
        <f t="shared" ref="AJ168" si="157">IF(Y168=0,"",IF($E168="E",ROUNDUP(Y168/2080,3),Y168))</f>
        <v/>
      </c>
      <c r="AK168" s="282" t="str">
        <f t="shared" ref="AK168" si="158">IF(Z168=0,"",IF($E168="E",ROUNDUP(Z168/2080,3),Z168))</f>
        <v/>
      </c>
    </row>
    <row r="169" spans="1:37" x14ac:dyDescent="0.3">
      <c r="A169" s="75" t="s">
        <v>473</v>
      </c>
      <c r="B169" s="75">
        <v>11</v>
      </c>
      <c r="C169" s="70" t="s">
        <v>65</v>
      </c>
      <c r="D169" s="75">
        <v>508</v>
      </c>
      <c r="E169" s="75" t="s">
        <v>17</v>
      </c>
      <c r="F169" s="73" t="s">
        <v>467</v>
      </c>
      <c r="G169" s="74">
        <f t="shared" ref="G169:G201" ca="1" si="159">IF(E169="E",ROUND(T169,0),ROUND(T169,3))</f>
        <v>92260</v>
      </c>
      <c r="H169" s="74">
        <f t="shared" ref="H169:H201" ca="1" si="160">IF(F169="E",ROUND(U169,0),ROUND(U169,3))</f>
        <v>97117</v>
      </c>
      <c r="I169" s="74">
        <f t="shared" ref="I169:I201" ca="1" si="161">IF(G169="E",ROUND(V169,0),ROUND(V169,3))</f>
        <v>102226</v>
      </c>
      <c r="J169" s="74">
        <f t="shared" ref="J169:J201" ca="1" si="162">IF(H169="E",ROUND(W169,0),ROUND(W169,3))</f>
        <v>109178</v>
      </c>
      <c r="K169" s="74">
        <f t="shared" ref="K169:K201" ca="1" si="163">IF(I169="E",ROUND(X169,0),ROUND(X169,3))</f>
        <v>112237</v>
      </c>
      <c r="L169" s="74">
        <f t="shared" ca="1" si="147"/>
        <v>115381</v>
      </c>
      <c r="M169" s="74">
        <f t="shared" ca="1" si="148"/>
        <v>118668</v>
      </c>
      <c r="N169" s="72"/>
      <c r="P169" s="187" t="str">
        <f t="shared" si="149"/>
        <v>52937C</v>
      </c>
      <c r="Q169" s="191" t="s">
        <v>600</v>
      </c>
      <c r="R169" s="188" t="str">
        <f t="shared" si="152"/>
        <v>Principal Budget and Evaluation Analyst</v>
      </c>
      <c r="S169" s="189" t="str">
        <f t="shared" si="151"/>
        <v>41C</v>
      </c>
      <c r="T169" s="186" cm="1">
        <f t="array" aca="1" ref="T169" ca="1">ROUND(IF($Q169="Y",VLOOKUP($P169, INDIRECT($Q$2),T$6,0)*INDIRECT($P$1),VLOOKUP($P169, INDIRECT($Q$2),T$6,0)),IF($E169="E",0,3))</f>
        <v>92260</v>
      </c>
      <c r="U169" s="186" cm="1">
        <f t="array" aca="1" ref="U169" ca="1">ROUND(IF($Q169="Y",VLOOKUP($P169, INDIRECT($Q$2),U$6,0)*INDIRECT($P$1),VLOOKUP($P169, INDIRECT($Q$2),U$6,0)),IF($E169="E",0,3))</f>
        <v>97117</v>
      </c>
      <c r="V169" s="186" cm="1">
        <f t="array" aca="1" ref="V169" ca="1">ROUND(IF($Q169="Y",VLOOKUP($P169, INDIRECT($Q$2),V$6,0)*INDIRECT($P$1),VLOOKUP($P169, INDIRECT($Q$2),V$6,0)),IF($E169="E",0,3))</f>
        <v>102226</v>
      </c>
      <c r="W169" s="186" cm="1">
        <f t="array" aca="1" ref="W169" ca="1">ROUND(IF($Q169="Y",VLOOKUP($P169, INDIRECT($Q$2),W$6,0)*INDIRECT($P$1),VLOOKUP($P169, INDIRECT($Q$2),W$6,0)),IF($E169="E",0,3))</f>
        <v>109178</v>
      </c>
      <c r="X169" s="186" cm="1">
        <f t="array" aca="1" ref="X169" ca="1">ROUND(IF($Q169="Y",VLOOKUP($P169, INDIRECT($Q$2),X$6,0)*INDIRECT($P$1),VLOOKUP($P169, INDIRECT($Q$2),X$6,0)),IF($E169="E",0,3))</f>
        <v>112237</v>
      </c>
      <c r="Y169" s="186" cm="1">
        <f t="array" aca="1" ref="Y169" ca="1">ROUND(IF($Q169="Y",VLOOKUP($P169, INDIRECT($Q$2),Y$6,0)*INDIRECT($P$1),VLOOKUP($P169, INDIRECT($Q$2),Y$6,0)),IF($E169="E",0,3))</f>
        <v>115381</v>
      </c>
      <c r="Z169" s="186" cm="1">
        <f t="array" aca="1" ref="Z169" ca="1">ROUND(IF($Q169="Y",VLOOKUP($P169, INDIRECT($Q$2),Z$6,0)*INDIRECT($P$1),VLOOKUP($P169, INDIRECT($Q$2),Z$6,0)),IF($E169="E",0,3))</f>
        <v>118668</v>
      </c>
      <c r="AA169" s="186"/>
      <c r="AB169" s="282" t="str">
        <f t="shared" si="150"/>
        <v>52937C</v>
      </c>
      <c r="AC169" s="130" t="str">
        <f t="shared" si="153"/>
        <v>Principal Budget and Evaluation Analyst</v>
      </c>
      <c r="AD169" s="284" t="str">
        <f t="shared" si="154"/>
        <v>41C</v>
      </c>
      <c r="AE169" s="282">
        <f t="shared" ref="AE169:AE201" ca="1" si="164">IF(T169=0,"",IF($E169="E",ROUNDUP(T169/2080,3),T169))</f>
        <v>44.355999999999995</v>
      </c>
      <c r="AF169" s="282">
        <f t="shared" ref="AF169:AF201" ca="1" si="165">IF(U169=0,"",IF($E169="E",ROUNDUP(U169/2080,3),U169))</f>
        <v>46.690999999999995</v>
      </c>
      <c r="AG169" s="282">
        <f t="shared" ref="AG169:AG201" ca="1" si="166">IF(V169=0,"",IF($E169="E",ROUNDUP(V169/2080,3),V169))</f>
        <v>49.147999999999996</v>
      </c>
      <c r="AH169" s="282">
        <f t="shared" ref="AH169:AH201" ca="1" si="167">IF(W169=0,"",IF($E169="E",ROUNDUP(W169/2080,3),W169))</f>
        <v>52.489999999999995</v>
      </c>
      <c r="AI169" s="282">
        <f t="shared" ref="AI169:AI201" ca="1" si="168">IF(X169=0,"",IF($E169="E",ROUNDUP(X169/2080,3),X169))</f>
        <v>53.960999999999999</v>
      </c>
      <c r="AJ169" s="282">
        <f t="shared" ca="1" si="155"/>
        <v>55.471999999999994</v>
      </c>
      <c r="AK169" s="282">
        <f t="shared" ca="1" si="156"/>
        <v>57.052</v>
      </c>
    </row>
    <row r="170" spans="1:37" x14ac:dyDescent="0.3">
      <c r="A170" s="75" t="s">
        <v>177</v>
      </c>
      <c r="B170" s="75">
        <v>7</v>
      </c>
      <c r="C170" s="70" t="s">
        <v>81</v>
      </c>
      <c r="D170" s="75">
        <v>325</v>
      </c>
      <c r="E170" s="75" t="s">
        <v>21</v>
      </c>
      <c r="F170" s="73" t="s">
        <v>415</v>
      </c>
      <c r="G170" s="74">
        <f t="shared" ca="1" si="159"/>
        <v>30.062999999999999</v>
      </c>
      <c r="H170" s="74">
        <f t="shared" ca="1" si="160"/>
        <v>31.646000000000001</v>
      </c>
      <c r="I170" s="74">
        <f t="shared" ca="1" si="161"/>
        <v>33.31</v>
      </c>
      <c r="J170" s="74">
        <f t="shared" ca="1" si="162"/>
        <v>35.582000000000001</v>
      </c>
      <c r="K170" s="74">
        <f t="shared" ca="1" si="163"/>
        <v>36.579000000000001</v>
      </c>
      <c r="L170" s="74">
        <f t="shared" ref="L170:L202" ca="1" si="169">IF(J170="E",ROUND(Y170,0),ROUND(Y170,3))</f>
        <v>37.600999999999999</v>
      </c>
      <c r="M170" s="74">
        <f t="shared" ref="M170:M202" ca="1" si="170">IF(K170="E",ROUND(Z170,0),ROUND(Z170,3))</f>
        <v>38.673000000000002</v>
      </c>
      <c r="N170" s="72"/>
      <c r="P170" s="187" t="str">
        <f t="shared" si="149"/>
        <v>08360C</v>
      </c>
      <c r="Q170" s="191" t="s">
        <v>600</v>
      </c>
      <c r="R170" s="188" t="str">
        <f t="shared" si="152"/>
        <v>Program Assistant</v>
      </c>
      <c r="S170" s="189" t="str">
        <f t="shared" si="151"/>
        <v>08</v>
      </c>
      <c r="T170" s="186" cm="1">
        <f t="array" aca="1" ref="T170" ca="1">ROUND(IF($Q170="Y",VLOOKUP($P170, INDIRECT($Q$2),T$6,0)*INDIRECT($P$1),VLOOKUP($P170, INDIRECT($Q$2),T$6,0)),IF($E170="E",0,3))</f>
        <v>30.062999999999999</v>
      </c>
      <c r="U170" s="186" cm="1">
        <f t="array" aca="1" ref="U170" ca="1">ROUND(IF($Q170="Y",VLOOKUP($P170, INDIRECT($Q$2),U$6,0)*INDIRECT($P$1),VLOOKUP($P170, INDIRECT($Q$2),U$6,0)),IF($E170="E",0,3))</f>
        <v>31.646000000000001</v>
      </c>
      <c r="V170" s="186" cm="1">
        <f t="array" aca="1" ref="V170" ca="1">ROUND(IF($Q170="Y",VLOOKUP($P170, INDIRECT($Q$2),V$6,0)*INDIRECT($P$1),VLOOKUP($P170, INDIRECT($Q$2),V$6,0)),IF($E170="E",0,3))</f>
        <v>33.31</v>
      </c>
      <c r="W170" s="186" cm="1">
        <f t="array" aca="1" ref="W170" ca="1">ROUND(IF($Q170="Y",VLOOKUP($P170, INDIRECT($Q$2),W$6,0)*INDIRECT($P$1),VLOOKUP($P170, INDIRECT($Q$2),W$6,0)),IF($E170="E",0,3))</f>
        <v>35.582000000000001</v>
      </c>
      <c r="X170" s="186" cm="1">
        <f t="array" aca="1" ref="X170" ca="1">ROUND(IF($Q170="Y",VLOOKUP($P170, INDIRECT($Q$2),X$6,0)*INDIRECT($P$1),VLOOKUP($P170, INDIRECT($Q$2),X$6,0)),IF($E170="E",0,3))</f>
        <v>36.579000000000001</v>
      </c>
      <c r="Y170" s="186" cm="1">
        <f t="array" aca="1" ref="Y170" ca="1">ROUND(IF($Q170="Y",VLOOKUP($P170, INDIRECT($Q$2),Y$6,0)*INDIRECT($P$1),VLOOKUP($P170, INDIRECT($Q$2),Y$6,0)),IF($E170="E",0,3))</f>
        <v>37.600999999999999</v>
      </c>
      <c r="Z170" s="186" cm="1">
        <f t="array" aca="1" ref="Z170" ca="1">ROUND(IF($Q170="Y",VLOOKUP($P170, INDIRECT($Q$2),Z$6,0)*INDIRECT($P$1),VLOOKUP($P170, INDIRECT($Q$2),Z$6,0)),IF($E170="E",0,3))</f>
        <v>38.673000000000002</v>
      </c>
      <c r="AA170" s="186"/>
      <c r="AB170" s="282" t="str">
        <f t="shared" si="150"/>
        <v>08360C</v>
      </c>
      <c r="AC170" s="130" t="str">
        <f t="shared" si="153"/>
        <v>Program Assistant</v>
      </c>
      <c r="AD170" s="284" t="str">
        <f t="shared" si="154"/>
        <v>08</v>
      </c>
      <c r="AE170" s="282">
        <f t="shared" ca="1" si="164"/>
        <v>30.062999999999999</v>
      </c>
      <c r="AF170" s="282">
        <f t="shared" ca="1" si="165"/>
        <v>31.646000000000001</v>
      </c>
      <c r="AG170" s="282">
        <f t="shared" ca="1" si="166"/>
        <v>33.31</v>
      </c>
      <c r="AH170" s="282">
        <f t="shared" ca="1" si="167"/>
        <v>35.582000000000001</v>
      </c>
      <c r="AI170" s="282">
        <f t="shared" ca="1" si="168"/>
        <v>36.579000000000001</v>
      </c>
      <c r="AJ170" s="282">
        <f t="shared" ca="1" si="155"/>
        <v>37.600999999999999</v>
      </c>
      <c r="AK170" s="282">
        <f t="shared" ca="1" si="156"/>
        <v>38.673000000000002</v>
      </c>
    </row>
    <row r="171" spans="1:37" x14ac:dyDescent="0.3">
      <c r="A171" s="75" t="s">
        <v>940</v>
      </c>
      <c r="B171" s="75">
        <v>9</v>
      </c>
      <c r="C171" s="70" t="s">
        <v>941</v>
      </c>
      <c r="D171" s="75">
        <v>415</v>
      </c>
      <c r="E171" s="75" t="s">
        <v>17</v>
      </c>
      <c r="F171" s="73" t="s">
        <v>942</v>
      </c>
      <c r="G171" s="74">
        <f t="shared" ca="1" si="159"/>
        <v>83545</v>
      </c>
      <c r="H171" s="74">
        <f t="shared" ca="1" si="160"/>
        <v>94216</v>
      </c>
      <c r="I171" s="74">
        <f t="shared" ca="1" si="161"/>
        <v>97989</v>
      </c>
      <c r="J171" s="74">
        <f t="shared" ca="1" si="162"/>
        <v>101911</v>
      </c>
      <c r="K171" s="74">
        <f t="shared" ca="1" si="163"/>
        <v>105991</v>
      </c>
      <c r="L171" s="74">
        <f t="shared" ca="1" si="169"/>
        <v>0</v>
      </c>
      <c r="M171" s="74">
        <f t="shared" ca="1" si="170"/>
        <v>0</v>
      </c>
      <c r="N171" s="72"/>
      <c r="P171" s="187" t="str">
        <f t="shared" ref="P171:P203" si="171">A171</f>
        <v>59441C</v>
      </c>
      <c r="Q171" s="191" t="s">
        <v>600</v>
      </c>
      <c r="R171" s="188" t="str">
        <f t="shared" si="152"/>
        <v xml:space="preserve">Project Coordinator - HR Confidential </v>
      </c>
      <c r="S171" s="189" t="str">
        <f t="shared" si="151"/>
        <v>118</v>
      </c>
      <c r="T171" s="186" cm="1">
        <f t="array" aca="1" ref="T171" ca="1">ROUND(IF($Q171="Y",VLOOKUP($P171, INDIRECT($Q$2),T$6,0)*INDIRECT($P$1),VLOOKUP($P171, INDIRECT($Q$2),T$6,0)),IF($E171="E",0,3))</f>
        <v>83545</v>
      </c>
      <c r="U171" s="186" cm="1">
        <f t="array" aca="1" ref="U171" ca="1">ROUND(IF($Q171="Y",VLOOKUP($P171, INDIRECT($Q$2),U$6,0)*INDIRECT($P$1),VLOOKUP($P171, INDIRECT($Q$2),U$6,0)),IF($E171="E",0,3))</f>
        <v>94216</v>
      </c>
      <c r="V171" s="186" cm="1">
        <f t="array" aca="1" ref="V171" ca="1">ROUND(IF($Q171="Y",VLOOKUP($P171, INDIRECT($Q$2),V$6,0)*INDIRECT($P$1),VLOOKUP($P171, INDIRECT($Q$2),V$6,0)),IF($E171="E",0,3))</f>
        <v>97989</v>
      </c>
      <c r="W171" s="186" cm="1">
        <f t="array" aca="1" ref="W171" ca="1">ROUND(IF($Q171="Y",VLOOKUP($P171, INDIRECT($Q$2),W$6,0)*INDIRECT($P$1),VLOOKUP($P171, INDIRECT($Q$2),W$6,0)),IF($E171="E",0,3))</f>
        <v>101911</v>
      </c>
      <c r="X171" s="186" cm="1">
        <f t="array" aca="1" ref="X171" ca="1">ROUND(IF($Q171="Y",VLOOKUP($P171, INDIRECT($Q$2),X$6,0)*INDIRECT($P$1),VLOOKUP($P171, INDIRECT($Q$2),X$6,0)),IF($E171="E",0,3))</f>
        <v>105991</v>
      </c>
      <c r="Y171" s="186" cm="1">
        <f t="array" aca="1" ref="Y171" ca="1">ROUND(IF($Q171="Y",VLOOKUP($P171, INDIRECT($Q$2),Y$6,0)*INDIRECT($P$1),VLOOKUP($P171, INDIRECT($Q$2),Y$6,0)),IF($E171="E",0,3))</f>
        <v>0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50"/>
        <v>59441C</v>
      </c>
      <c r="AC171" s="130" t="str">
        <f t="shared" si="153"/>
        <v xml:space="preserve">Project Coordinator - HR Confidential </v>
      </c>
      <c r="AD171" s="284" t="str">
        <f t="shared" si="154"/>
        <v>118</v>
      </c>
      <c r="AE171" s="282">
        <f t="shared" ca="1" si="164"/>
        <v>40.165999999999997</v>
      </c>
      <c r="AF171" s="282">
        <f t="shared" ca="1" si="165"/>
        <v>45.296999999999997</v>
      </c>
      <c r="AG171" s="282">
        <f t="shared" ca="1" si="166"/>
        <v>47.110999999999997</v>
      </c>
      <c r="AH171" s="282">
        <f t="shared" ca="1" si="167"/>
        <v>48.995999999999995</v>
      </c>
      <c r="AI171" s="282">
        <f t="shared" ca="1" si="168"/>
        <v>50.957999999999998</v>
      </c>
      <c r="AJ171" s="282" t="str">
        <f t="shared" ca="1" si="155"/>
        <v/>
      </c>
      <c r="AK171" s="282" t="str">
        <f t="shared" ca="1" si="156"/>
        <v/>
      </c>
    </row>
    <row r="172" spans="1:37" x14ac:dyDescent="0.3">
      <c r="A172" s="75" t="s">
        <v>179</v>
      </c>
      <c r="B172" s="75">
        <v>9</v>
      </c>
      <c r="C172" s="70" t="s">
        <v>178</v>
      </c>
      <c r="D172" s="75">
        <v>425</v>
      </c>
      <c r="E172" s="75" t="s">
        <v>17</v>
      </c>
      <c r="F172" s="73" t="s">
        <v>416</v>
      </c>
      <c r="G172" s="74">
        <f t="shared" ca="1" si="159"/>
        <v>86139</v>
      </c>
      <c r="H172" s="74">
        <f t="shared" ca="1" si="160"/>
        <v>91901</v>
      </c>
      <c r="I172" s="74">
        <f t="shared" ca="1" si="161"/>
        <v>94475</v>
      </c>
      <c r="J172" s="74">
        <f t="shared" ca="1" si="162"/>
        <v>97121</v>
      </c>
      <c r="K172" s="74">
        <f t="shared" ca="1" si="163"/>
        <v>99891</v>
      </c>
      <c r="L172" s="74">
        <f t="shared" ca="1" si="169"/>
        <v>0</v>
      </c>
      <c r="M172" s="74">
        <f t="shared" ca="1" si="170"/>
        <v>0</v>
      </c>
      <c r="N172" s="72"/>
      <c r="P172" s="187" t="str">
        <f t="shared" si="171"/>
        <v>08433C</v>
      </c>
      <c r="Q172" s="191" t="s">
        <v>600</v>
      </c>
      <c r="R172" s="188" t="str">
        <f t="shared" si="152"/>
        <v>Project Coordinator (Supervisory)</v>
      </c>
      <c r="S172" s="189" t="str">
        <f t="shared" si="151"/>
        <v>36</v>
      </c>
      <c r="T172" s="186" cm="1">
        <f t="array" aca="1" ref="T172" ca="1">ROUND(IF($Q172="Y",VLOOKUP($P172, INDIRECT($Q$2),T$6,0)*INDIRECT($P$1),VLOOKUP($P172, INDIRECT($Q$2),T$6,0)),IF($E172="E",0,3))</f>
        <v>86139</v>
      </c>
      <c r="U172" s="186" cm="1">
        <f t="array" aca="1" ref="U172" ca="1">ROUND(IF($Q172="Y",VLOOKUP($P172, INDIRECT($Q$2),U$6,0)*INDIRECT($P$1),VLOOKUP($P172, INDIRECT($Q$2),U$6,0)),IF($E172="E",0,3))</f>
        <v>91901</v>
      </c>
      <c r="V172" s="186" cm="1">
        <f t="array" aca="1" ref="V172" ca="1">ROUND(IF($Q172="Y",VLOOKUP($P172, INDIRECT($Q$2),V$6,0)*INDIRECT($P$1),VLOOKUP($P172, INDIRECT($Q$2),V$6,0)),IF($E172="E",0,3))</f>
        <v>94475</v>
      </c>
      <c r="W172" s="186" cm="1">
        <f t="array" aca="1" ref="W172" ca="1">ROUND(IF($Q172="Y",VLOOKUP($P172, INDIRECT($Q$2),W$6,0)*INDIRECT($P$1),VLOOKUP($P172, INDIRECT($Q$2),W$6,0)),IF($E172="E",0,3))</f>
        <v>97121</v>
      </c>
      <c r="X172" s="186" cm="1">
        <f t="array" aca="1" ref="X172" ca="1">ROUND(IF($Q172="Y",VLOOKUP($P172, INDIRECT($Q$2),X$6,0)*INDIRECT($P$1),VLOOKUP($P172, INDIRECT($Q$2),X$6,0)),IF($E172="E",0,3))</f>
        <v>99891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50"/>
        <v>08433C</v>
      </c>
      <c r="AC172" s="130" t="str">
        <f t="shared" si="153"/>
        <v>Project Coordinator (Supervisory)</v>
      </c>
      <c r="AD172" s="284" t="str">
        <f t="shared" si="154"/>
        <v>36</v>
      </c>
      <c r="AE172" s="282">
        <f t="shared" ca="1" si="164"/>
        <v>41.412999999999997</v>
      </c>
      <c r="AF172" s="282">
        <f t="shared" ca="1" si="165"/>
        <v>44.183999999999997</v>
      </c>
      <c r="AG172" s="282">
        <f t="shared" ca="1" si="166"/>
        <v>45.420999999999999</v>
      </c>
      <c r="AH172" s="282">
        <f t="shared" ca="1" si="167"/>
        <v>46.692999999999998</v>
      </c>
      <c r="AI172" s="282">
        <f t="shared" ca="1" si="168"/>
        <v>48.024999999999999</v>
      </c>
      <c r="AJ172" s="282" t="str">
        <f t="shared" ca="1" si="155"/>
        <v/>
      </c>
      <c r="AK172" s="282" t="str">
        <f t="shared" ca="1" si="156"/>
        <v/>
      </c>
    </row>
    <row r="173" spans="1:37" x14ac:dyDescent="0.3">
      <c r="A173" s="75" t="s">
        <v>229</v>
      </c>
      <c r="B173" s="75">
        <v>10</v>
      </c>
      <c r="C173" s="70" t="s">
        <v>44</v>
      </c>
      <c r="D173" s="75">
        <v>460</v>
      </c>
      <c r="E173" s="75" t="s">
        <v>17</v>
      </c>
      <c r="F173" s="73" t="s">
        <v>642</v>
      </c>
      <c r="G173" s="74">
        <f t="shared" ca="1" si="159"/>
        <v>83605</v>
      </c>
      <c r="H173" s="74">
        <f t="shared" ca="1" si="160"/>
        <v>87922</v>
      </c>
      <c r="I173" s="74">
        <f t="shared" ca="1" si="161"/>
        <v>92403</v>
      </c>
      <c r="J173" s="74">
        <f t="shared" ca="1" si="162"/>
        <v>98658</v>
      </c>
      <c r="K173" s="74">
        <f t="shared" ca="1" si="163"/>
        <v>101421</v>
      </c>
      <c r="L173" s="74">
        <f t="shared" ca="1" si="169"/>
        <v>104261</v>
      </c>
      <c r="M173" s="74">
        <f t="shared" ca="1" si="170"/>
        <v>107235</v>
      </c>
      <c r="N173" s="72"/>
      <c r="P173" s="187" t="str">
        <f t="shared" si="171"/>
        <v>10207C</v>
      </c>
      <c r="Q173" s="191" t="s">
        <v>600</v>
      </c>
      <c r="R173" s="188" t="str">
        <f t="shared" si="152"/>
        <v>Property and Evidence Manager</v>
      </c>
      <c r="S173" s="189" t="str">
        <f t="shared" si="151"/>
        <v>34D</v>
      </c>
      <c r="T173" s="186" cm="1">
        <f t="array" aca="1" ref="T173" ca="1">ROUND(IF($Q173="Y",VLOOKUP($P173, INDIRECT($Q$2),T$6,0)*INDIRECT($P$1),VLOOKUP($P173, INDIRECT($Q$2),T$6,0)),IF($E173="E",0,3))</f>
        <v>83605</v>
      </c>
      <c r="U173" s="186" cm="1">
        <f t="array" aca="1" ref="U173" ca="1">ROUND(IF($Q173="Y",VLOOKUP($P173, INDIRECT($Q$2),U$6,0)*INDIRECT($P$1),VLOOKUP($P173, INDIRECT($Q$2),U$6,0)),IF($E173="E",0,3))</f>
        <v>87922</v>
      </c>
      <c r="V173" s="186" cm="1">
        <f t="array" aca="1" ref="V173" ca="1">ROUND(IF($Q173="Y",VLOOKUP($P173, INDIRECT($Q$2),V$6,0)*INDIRECT($P$1),VLOOKUP($P173, INDIRECT($Q$2),V$6,0)),IF($E173="E",0,3))</f>
        <v>92403</v>
      </c>
      <c r="W173" s="186" cm="1">
        <f t="array" aca="1" ref="W173" ca="1">ROUND(IF($Q173="Y",VLOOKUP($P173, INDIRECT($Q$2),W$6,0)*INDIRECT($P$1),VLOOKUP($P173, INDIRECT($Q$2),W$6,0)),IF($E173="E",0,3))</f>
        <v>98658</v>
      </c>
      <c r="X173" s="186" cm="1">
        <f t="array" aca="1" ref="X173" ca="1">ROUND(IF($Q173="Y",VLOOKUP($P173, INDIRECT($Q$2),X$6,0)*INDIRECT($P$1),VLOOKUP($P173, INDIRECT($Q$2),X$6,0)),IF($E173="E",0,3))</f>
        <v>101421</v>
      </c>
      <c r="Y173" s="186" cm="1">
        <f t="array" aca="1" ref="Y173" ca="1">ROUND(IF($Q173="Y",VLOOKUP($P173, INDIRECT($Q$2),Y$6,0)*INDIRECT($P$1),VLOOKUP($P173, INDIRECT($Q$2),Y$6,0)),IF($E173="E",0,3))</f>
        <v>104261</v>
      </c>
      <c r="Z173" s="186" cm="1">
        <f t="array" aca="1" ref="Z173" ca="1">ROUND(IF($Q173="Y",VLOOKUP($P173, INDIRECT($Q$2),Z$6,0)*INDIRECT($P$1),VLOOKUP($P173, INDIRECT($Q$2),Z$6,0)),IF($E173="E",0,3))</f>
        <v>107235</v>
      </c>
      <c r="AA173" s="186"/>
      <c r="AB173" s="282" t="str">
        <f t="shared" si="150"/>
        <v>10207C</v>
      </c>
      <c r="AC173" s="130" t="str">
        <f t="shared" si="153"/>
        <v>Property and Evidence Manager</v>
      </c>
      <c r="AD173" s="284" t="str">
        <f t="shared" si="154"/>
        <v>34D</v>
      </c>
      <c r="AE173" s="282">
        <f t="shared" ca="1" si="164"/>
        <v>40.195</v>
      </c>
      <c r="AF173" s="282">
        <f t="shared" ca="1" si="165"/>
        <v>42.271000000000001</v>
      </c>
      <c r="AG173" s="282">
        <f t="shared" ca="1" si="166"/>
        <v>44.424999999999997</v>
      </c>
      <c r="AH173" s="282">
        <f t="shared" ca="1" si="167"/>
        <v>47.431999999999995</v>
      </c>
      <c r="AI173" s="282">
        <f t="shared" ca="1" si="168"/>
        <v>48.760999999999996</v>
      </c>
      <c r="AJ173" s="282">
        <f t="shared" ca="1" si="155"/>
        <v>50.125999999999998</v>
      </c>
      <c r="AK173" s="282">
        <f t="shared" ca="1" si="156"/>
        <v>51.555999999999997</v>
      </c>
    </row>
    <row r="174" spans="1:37" x14ac:dyDescent="0.3">
      <c r="A174" s="75" t="s">
        <v>181</v>
      </c>
      <c r="B174" s="75">
        <v>9</v>
      </c>
      <c r="C174" s="70" t="s">
        <v>180</v>
      </c>
      <c r="D174" s="75">
        <v>410</v>
      </c>
      <c r="E174" s="75" t="s">
        <v>17</v>
      </c>
      <c r="F174" s="73" t="s">
        <v>417</v>
      </c>
      <c r="G174" s="74">
        <f t="shared" ca="1" si="159"/>
        <v>70722</v>
      </c>
      <c r="H174" s="74">
        <f t="shared" ca="1" si="160"/>
        <v>74447</v>
      </c>
      <c r="I174" s="74">
        <f t="shared" ca="1" si="161"/>
        <v>78366</v>
      </c>
      <c r="J174" s="74">
        <f t="shared" ca="1" si="162"/>
        <v>83692</v>
      </c>
      <c r="K174" s="74">
        <f t="shared" ca="1" si="163"/>
        <v>86036</v>
      </c>
      <c r="L174" s="74">
        <f t="shared" ca="1" si="169"/>
        <v>88445</v>
      </c>
      <c r="M174" s="74">
        <f t="shared" ca="1" si="170"/>
        <v>90964</v>
      </c>
      <c r="N174" s="72"/>
      <c r="P174" s="187" t="str">
        <f t="shared" si="171"/>
        <v>08445C</v>
      </c>
      <c r="Q174" s="191" t="s">
        <v>600</v>
      </c>
      <c r="R174" s="188" t="str">
        <f t="shared" si="152"/>
        <v>Property Services Project Coordinator</v>
      </c>
      <c r="S174" s="189" t="str">
        <f t="shared" si="151"/>
        <v>74</v>
      </c>
      <c r="T174" s="186" cm="1">
        <f t="array" aca="1" ref="T174" ca="1">ROUND(IF($Q174="Y",VLOOKUP($P174, INDIRECT($Q$2),T$6,0)*INDIRECT($P$1),VLOOKUP($P174, INDIRECT($Q$2),T$6,0)),IF($E174="E",0,3))</f>
        <v>70722</v>
      </c>
      <c r="U174" s="186" cm="1">
        <f t="array" aca="1" ref="U174" ca="1">ROUND(IF($Q174="Y",VLOOKUP($P174, INDIRECT($Q$2),U$6,0)*INDIRECT($P$1),VLOOKUP($P174, INDIRECT($Q$2),U$6,0)),IF($E174="E",0,3))</f>
        <v>74447</v>
      </c>
      <c r="V174" s="186" cm="1">
        <f t="array" aca="1" ref="V174" ca="1">ROUND(IF($Q174="Y",VLOOKUP($P174, INDIRECT($Q$2),V$6,0)*INDIRECT($P$1),VLOOKUP($P174, INDIRECT($Q$2),V$6,0)),IF($E174="E",0,3))</f>
        <v>78366</v>
      </c>
      <c r="W174" s="186" cm="1">
        <f t="array" aca="1" ref="W174" ca="1">ROUND(IF($Q174="Y",VLOOKUP($P174, INDIRECT($Q$2),W$6,0)*INDIRECT($P$1),VLOOKUP($P174, INDIRECT($Q$2),W$6,0)),IF($E174="E",0,3))</f>
        <v>83692</v>
      </c>
      <c r="X174" s="186" cm="1">
        <f t="array" aca="1" ref="X174" ca="1">ROUND(IF($Q174="Y",VLOOKUP($P174, INDIRECT($Q$2),X$6,0)*INDIRECT($P$1),VLOOKUP($P174, INDIRECT($Q$2),X$6,0)),IF($E174="E",0,3))</f>
        <v>86036</v>
      </c>
      <c r="Y174" s="186" cm="1">
        <f t="array" aca="1" ref="Y174" ca="1">ROUND(IF($Q174="Y",VLOOKUP($P174, INDIRECT($Q$2),Y$6,0)*INDIRECT($P$1),VLOOKUP($P174, INDIRECT($Q$2),Y$6,0)),IF($E174="E",0,3))</f>
        <v>88445</v>
      </c>
      <c r="Z174" s="186" cm="1">
        <f t="array" aca="1" ref="Z174" ca="1">ROUND(IF($Q174="Y",VLOOKUP($P174, INDIRECT($Q$2),Z$6,0)*INDIRECT($P$1),VLOOKUP($P174, INDIRECT($Q$2),Z$6,0)),IF($E174="E",0,3))</f>
        <v>90964</v>
      </c>
      <c r="AA174" s="186"/>
      <c r="AB174" s="282" t="str">
        <f t="shared" si="150"/>
        <v>08445C</v>
      </c>
      <c r="AC174" s="130" t="str">
        <f t="shared" si="153"/>
        <v>Property Services Project Coordinator</v>
      </c>
      <c r="AD174" s="284" t="str">
        <f t="shared" si="154"/>
        <v>74</v>
      </c>
      <c r="AE174" s="282">
        <f t="shared" ca="1" si="164"/>
        <v>34.000999999999998</v>
      </c>
      <c r="AF174" s="282">
        <f t="shared" ca="1" si="165"/>
        <v>35.791999999999994</v>
      </c>
      <c r="AG174" s="282">
        <f t="shared" ca="1" si="166"/>
        <v>37.675999999999995</v>
      </c>
      <c r="AH174" s="282">
        <f t="shared" ca="1" si="167"/>
        <v>40.236999999999995</v>
      </c>
      <c r="AI174" s="282">
        <f t="shared" ca="1" si="168"/>
        <v>41.363999999999997</v>
      </c>
      <c r="AJ174" s="282">
        <f t="shared" ca="1" si="155"/>
        <v>42.521999999999998</v>
      </c>
      <c r="AK174" s="282">
        <f t="shared" ca="1" si="156"/>
        <v>43.732999999999997</v>
      </c>
    </row>
    <row r="175" spans="1:37" x14ac:dyDescent="0.3">
      <c r="A175" s="75" t="s">
        <v>182</v>
      </c>
      <c r="B175" s="75">
        <v>10</v>
      </c>
      <c r="C175" s="70" t="s">
        <v>162</v>
      </c>
      <c r="D175" s="75">
        <v>493</v>
      </c>
      <c r="E175" s="75" t="s">
        <v>17</v>
      </c>
      <c r="F175" s="73" t="s">
        <v>418</v>
      </c>
      <c r="G175" s="74">
        <f t="shared" ca="1" si="159"/>
        <v>96027</v>
      </c>
      <c r="H175" s="74">
        <f t="shared" ca="1" si="160"/>
        <v>99868</v>
      </c>
      <c r="I175" s="74">
        <f t="shared" ca="1" si="161"/>
        <v>103862</v>
      </c>
      <c r="J175" s="74">
        <f t="shared" ca="1" si="162"/>
        <v>108015</v>
      </c>
      <c r="K175" s="74">
        <f t="shared" ca="1" si="163"/>
        <v>112338</v>
      </c>
      <c r="L175" s="74">
        <f t="shared" ca="1" si="169"/>
        <v>0</v>
      </c>
      <c r="M175" s="74">
        <f t="shared" ca="1" si="170"/>
        <v>0</v>
      </c>
      <c r="N175" s="72"/>
      <c r="P175" s="187" t="str">
        <f t="shared" si="171"/>
        <v>08447C</v>
      </c>
      <c r="Q175" s="191" t="s">
        <v>600</v>
      </c>
      <c r="R175" s="188" t="str">
        <f t="shared" si="152"/>
        <v>Public Arts Administrator</v>
      </c>
      <c r="S175" s="189" t="str">
        <f t="shared" ref="S175:S207" si="172">C175</f>
        <v>10</v>
      </c>
      <c r="T175" s="186" cm="1">
        <f t="array" aca="1" ref="T175" ca="1">ROUND(IF($Q175="Y",VLOOKUP($P175, INDIRECT($Q$2),T$6,0)*INDIRECT($P$1),VLOOKUP($P175, INDIRECT($Q$2),T$6,0)),IF($E175="E",0,3))</f>
        <v>96027</v>
      </c>
      <c r="U175" s="186" cm="1">
        <f t="array" aca="1" ref="U175" ca="1">ROUND(IF($Q175="Y",VLOOKUP($P175, INDIRECT($Q$2),U$6,0)*INDIRECT($P$1),VLOOKUP($P175, INDIRECT($Q$2),U$6,0)),IF($E175="E",0,3))</f>
        <v>99868</v>
      </c>
      <c r="V175" s="186" cm="1">
        <f t="array" aca="1" ref="V175" ca="1">ROUND(IF($Q175="Y",VLOOKUP($P175, INDIRECT($Q$2),V$6,0)*INDIRECT($P$1),VLOOKUP($P175, INDIRECT($Q$2),V$6,0)),IF($E175="E",0,3))</f>
        <v>103862</v>
      </c>
      <c r="W175" s="186" cm="1">
        <f t="array" aca="1" ref="W175" ca="1">ROUND(IF($Q175="Y",VLOOKUP($P175, INDIRECT($Q$2),W$6,0)*INDIRECT($P$1),VLOOKUP($P175, INDIRECT($Q$2),W$6,0)),IF($E175="E",0,3))</f>
        <v>108015</v>
      </c>
      <c r="X175" s="186" cm="1">
        <f t="array" aca="1" ref="X175" ca="1">ROUND(IF($Q175="Y",VLOOKUP($P175, INDIRECT($Q$2),X$6,0)*INDIRECT($P$1),VLOOKUP($P175, INDIRECT($Q$2),X$6,0)),IF($E175="E",0,3))</f>
        <v>112338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si="150"/>
        <v>08447C</v>
      </c>
      <c r="AC175" s="130" t="str">
        <f t="shared" si="153"/>
        <v>Public Arts Administrator</v>
      </c>
      <c r="AD175" s="284" t="str">
        <f t="shared" si="154"/>
        <v>10</v>
      </c>
      <c r="AE175" s="282">
        <f t="shared" ca="1" si="164"/>
        <v>46.166999999999994</v>
      </c>
      <c r="AF175" s="282">
        <f t="shared" ca="1" si="165"/>
        <v>48.013999999999996</v>
      </c>
      <c r="AG175" s="282">
        <f t="shared" ca="1" si="166"/>
        <v>49.933999999999997</v>
      </c>
      <c r="AH175" s="282">
        <f t="shared" ca="1" si="167"/>
        <v>51.930999999999997</v>
      </c>
      <c r="AI175" s="282">
        <f t="shared" ca="1" si="168"/>
        <v>54.009</v>
      </c>
      <c r="AJ175" s="282" t="str">
        <f t="shared" ca="1" si="155"/>
        <v/>
      </c>
      <c r="AK175" s="282" t="str">
        <f t="shared" ca="1" si="156"/>
        <v/>
      </c>
    </row>
    <row r="176" spans="1:37" x14ac:dyDescent="0.3">
      <c r="A176" s="75" t="s">
        <v>858</v>
      </c>
      <c r="B176" s="75">
        <v>10</v>
      </c>
      <c r="C176" s="70" t="s">
        <v>859</v>
      </c>
      <c r="D176" s="75">
        <v>460</v>
      </c>
      <c r="E176" s="75" t="s">
        <v>17</v>
      </c>
      <c r="F176" s="73" t="s">
        <v>857</v>
      </c>
      <c r="G176" s="74">
        <f t="shared" ca="1" si="159"/>
        <v>92882</v>
      </c>
      <c r="H176" s="74">
        <f t="shared" ca="1" si="160"/>
        <v>96602</v>
      </c>
      <c r="I176" s="74">
        <f t="shared" ca="1" si="161"/>
        <v>100469</v>
      </c>
      <c r="J176" s="74">
        <f t="shared" ca="1" si="162"/>
        <v>104493</v>
      </c>
      <c r="K176" s="74">
        <f t="shared" ca="1" si="163"/>
        <v>108677</v>
      </c>
      <c r="L176" s="74">
        <f t="shared" ca="1" si="169"/>
        <v>0</v>
      </c>
      <c r="M176" s="74">
        <f t="shared" ca="1" si="170"/>
        <v>0</v>
      </c>
      <c r="N176" s="72"/>
      <c r="P176" s="187" t="str">
        <f t="shared" si="171"/>
        <v>59425C</v>
      </c>
      <c r="Q176" s="191" t="s">
        <v>600</v>
      </c>
      <c r="R176" s="188" t="str">
        <f t="shared" si="152"/>
        <v>Public Health Administrative Services Program Manager</v>
      </c>
      <c r="S176" s="189" t="str">
        <f t="shared" si="172"/>
        <v>114</v>
      </c>
      <c r="T176" s="186" cm="1">
        <f t="array" aca="1" ref="T176" ca="1">ROUND(IF($Q176="Y",VLOOKUP($P176, INDIRECT($Q$2),T$6,0)*INDIRECT($P$1),VLOOKUP($P176, INDIRECT($Q$2),T$6,0)),IF($E176="E",0,3))</f>
        <v>92882</v>
      </c>
      <c r="U176" s="186" cm="1">
        <f t="array" aca="1" ref="U176" ca="1">ROUND(IF($Q176="Y",VLOOKUP($P176, INDIRECT($Q$2),U$6,0)*INDIRECT($P$1),VLOOKUP($P176, INDIRECT($Q$2),U$6,0)),IF($E176="E",0,3))</f>
        <v>96602</v>
      </c>
      <c r="V176" s="186" cm="1">
        <f t="array" aca="1" ref="V176" ca="1">ROUND(IF($Q176="Y",VLOOKUP($P176, INDIRECT($Q$2),V$6,0)*INDIRECT($P$1),VLOOKUP($P176, INDIRECT($Q$2),V$6,0)),IF($E176="E",0,3))</f>
        <v>100469</v>
      </c>
      <c r="W176" s="186" cm="1">
        <f t="array" aca="1" ref="W176" ca="1">ROUND(IF($Q176="Y",VLOOKUP($P176, INDIRECT($Q$2),W$6,0)*INDIRECT($P$1),VLOOKUP($P176, INDIRECT($Q$2),W$6,0)),IF($E176="E",0,3))</f>
        <v>104493</v>
      </c>
      <c r="X176" s="186" cm="1">
        <f t="array" aca="1" ref="X176" ca="1">ROUND(IF($Q176="Y",VLOOKUP($P176, INDIRECT($Q$2),X$6,0)*INDIRECT($P$1),VLOOKUP($P176, INDIRECT($Q$2),X$6,0)),IF($E176="E",0,3))</f>
        <v>108677</v>
      </c>
      <c r="Y176" s="186" cm="1">
        <f t="array" aca="1" ref="Y176" ca="1">ROUND(IF($Q176="Y",VLOOKUP($P176, INDIRECT($Q$2),Y$6,0)*INDIRECT($P$1),VLOOKUP($P176, INDIRECT($Q$2),Y$6,0)),IF($E176="E",0,3))</f>
        <v>0</v>
      </c>
      <c r="Z176" s="186" cm="1">
        <f t="array" aca="1" ref="Z176" ca="1">ROUND(IF($Q176="Y",VLOOKUP($P176, INDIRECT($Q$2),Z$6,0)*INDIRECT($P$1),VLOOKUP($P176, INDIRECT($Q$2),Z$6,0)),IF($E176="E",0,3))</f>
        <v>0</v>
      </c>
      <c r="AA176" s="186"/>
      <c r="AB176" s="282" t="str">
        <f t="shared" si="150"/>
        <v>59425C</v>
      </c>
      <c r="AC176" s="130" t="str">
        <f t="shared" si="153"/>
        <v>Public Health Administrative Services Program Manager</v>
      </c>
      <c r="AD176" s="284" t="str">
        <f t="shared" si="154"/>
        <v>114</v>
      </c>
      <c r="AE176" s="282">
        <f t="shared" ca="1" si="164"/>
        <v>44.655000000000001</v>
      </c>
      <c r="AF176" s="282">
        <f t="shared" ca="1" si="165"/>
        <v>46.443999999999996</v>
      </c>
      <c r="AG176" s="282">
        <f t="shared" ca="1" si="166"/>
        <v>48.302999999999997</v>
      </c>
      <c r="AH176" s="282">
        <f t="shared" ca="1" si="167"/>
        <v>50.238</v>
      </c>
      <c r="AI176" s="282">
        <f t="shared" ca="1" si="168"/>
        <v>52.248999999999995</v>
      </c>
      <c r="AJ176" s="282" t="str">
        <f t="shared" ca="1" si="155"/>
        <v/>
      </c>
      <c r="AK176" s="282" t="str">
        <f t="shared" ca="1" si="156"/>
        <v/>
      </c>
    </row>
    <row r="177" spans="1:38" x14ac:dyDescent="0.3">
      <c r="A177" s="75" t="s">
        <v>183</v>
      </c>
      <c r="B177" s="75">
        <v>10</v>
      </c>
      <c r="C177" s="70" t="s">
        <v>583</v>
      </c>
      <c r="D177" s="75">
        <v>485</v>
      </c>
      <c r="E177" s="75" t="s">
        <v>17</v>
      </c>
      <c r="F177" s="73" t="s">
        <v>419</v>
      </c>
      <c r="G177" s="74">
        <f t="shared" ca="1" si="159"/>
        <v>96011</v>
      </c>
      <c r="H177" s="74">
        <f t="shared" ca="1" si="160"/>
        <v>99857</v>
      </c>
      <c r="I177" s="74">
        <f t="shared" ca="1" si="161"/>
        <v>103855</v>
      </c>
      <c r="J177" s="74">
        <f t="shared" ca="1" si="162"/>
        <v>108013</v>
      </c>
      <c r="K177" s="74">
        <f t="shared" ca="1" si="163"/>
        <v>112339</v>
      </c>
      <c r="L177" s="74">
        <f t="shared" ca="1" si="169"/>
        <v>0</v>
      </c>
      <c r="M177" s="74">
        <f t="shared" ca="1" si="170"/>
        <v>0</v>
      </c>
      <c r="N177" s="72"/>
      <c r="P177" s="187" t="str">
        <f t="shared" si="171"/>
        <v>08487C</v>
      </c>
      <c r="Q177" s="191" t="s">
        <v>600</v>
      </c>
      <c r="R177" s="188" t="str">
        <f t="shared" si="152"/>
        <v>Public Health Mental Health Counselor</v>
      </c>
      <c r="S177" s="189" t="str">
        <f t="shared" si="172"/>
        <v>083</v>
      </c>
      <c r="T177" s="186" cm="1">
        <f t="array" aca="1" ref="T177" ca="1">ROUND(IF($Q177="Y",VLOOKUP($P177, INDIRECT($Q$2),T$6,0)*INDIRECT($P$1),VLOOKUP($P177, INDIRECT($Q$2),T$6,0)),IF($E177="E",0,3))</f>
        <v>96011</v>
      </c>
      <c r="U177" s="186" cm="1">
        <f t="array" aca="1" ref="U177" ca="1">ROUND(IF($Q177="Y",VLOOKUP($P177, INDIRECT($Q$2),U$6,0)*INDIRECT($P$1),VLOOKUP($P177, INDIRECT($Q$2),U$6,0)),IF($E177="E",0,3))</f>
        <v>99857</v>
      </c>
      <c r="V177" s="186" cm="1">
        <f t="array" aca="1" ref="V177" ca="1">ROUND(IF($Q177="Y",VLOOKUP($P177, INDIRECT($Q$2),V$6,0)*INDIRECT($P$1),VLOOKUP($P177, INDIRECT($Q$2),V$6,0)),IF($E177="E",0,3))</f>
        <v>103855</v>
      </c>
      <c r="W177" s="186" cm="1">
        <f t="array" aca="1" ref="W177" ca="1">ROUND(IF($Q177="Y",VLOOKUP($P177, INDIRECT($Q$2),W$6,0)*INDIRECT($P$1),VLOOKUP($P177, INDIRECT($Q$2),W$6,0)),IF($E177="E",0,3))</f>
        <v>108013</v>
      </c>
      <c r="X177" s="186" cm="1">
        <f t="array" aca="1" ref="X177" ca="1">ROUND(IF($Q177="Y",VLOOKUP($P177, INDIRECT($Q$2),X$6,0)*INDIRECT($P$1),VLOOKUP($P177, INDIRECT($Q$2),X$6,0)),IF($E177="E",0,3))</f>
        <v>112339</v>
      </c>
      <c r="Y177" s="186" cm="1">
        <f t="array" aca="1" ref="Y177" ca="1">ROUND(IF($Q177="Y",VLOOKUP($P177, INDIRECT($Q$2),Y$6,0)*INDIRECT($P$1),VLOOKUP($P177, INDIRECT($Q$2),Y$6,0)),IF($E177="E",0,3))</f>
        <v>0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50"/>
        <v>08487C</v>
      </c>
      <c r="AC177" s="130" t="str">
        <f t="shared" si="153"/>
        <v>Public Health Mental Health Counselor</v>
      </c>
      <c r="AD177" s="284" t="str">
        <f t="shared" si="154"/>
        <v>083</v>
      </c>
      <c r="AE177" s="282">
        <f t="shared" ca="1" si="164"/>
        <v>46.16</v>
      </c>
      <c r="AF177" s="282">
        <f t="shared" ca="1" si="165"/>
        <v>48.009</v>
      </c>
      <c r="AG177" s="282">
        <f t="shared" ca="1" si="166"/>
        <v>49.930999999999997</v>
      </c>
      <c r="AH177" s="282">
        <f t="shared" ca="1" si="167"/>
        <v>51.93</v>
      </c>
      <c r="AI177" s="282">
        <f t="shared" ca="1" si="168"/>
        <v>54.01</v>
      </c>
      <c r="AJ177" s="282" t="str">
        <f t="shared" ca="1" si="155"/>
        <v/>
      </c>
      <c r="AK177" s="282" t="str">
        <f t="shared" ca="1" si="156"/>
        <v/>
      </c>
    </row>
    <row r="178" spans="1:38" x14ac:dyDescent="0.3">
      <c r="A178" s="75" t="s">
        <v>665</v>
      </c>
      <c r="B178" s="75">
        <v>10</v>
      </c>
      <c r="C178" s="70" t="s">
        <v>44</v>
      </c>
      <c r="D178" s="75">
        <v>478</v>
      </c>
      <c r="E178" s="75" t="s">
        <v>17</v>
      </c>
      <c r="F178" s="73" t="s">
        <v>664</v>
      </c>
      <c r="G178" s="74">
        <f t="shared" ca="1" si="159"/>
        <v>83605</v>
      </c>
      <c r="H178" s="74">
        <f t="shared" ca="1" si="160"/>
        <v>87922</v>
      </c>
      <c r="I178" s="74">
        <f t="shared" ca="1" si="161"/>
        <v>92404</v>
      </c>
      <c r="J178" s="74">
        <f t="shared" ca="1" si="162"/>
        <v>98658</v>
      </c>
      <c r="K178" s="74">
        <f t="shared" ca="1" si="163"/>
        <v>101421</v>
      </c>
      <c r="L178" s="74">
        <f t="shared" ca="1" si="169"/>
        <v>104261</v>
      </c>
      <c r="M178" s="74">
        <f t="shared" ca="1" si="170"/>
        <v>107235</v>
      </c>
      <c r="N178" s="60"/>
      <c r="O178" s="73"/>
      <c r="P178" s="187" t="str">
        <f t="shared" si="171"/>
        <v>52990C</v>
      </c>
      <c r="Q178" s="191" t="s">
        <v>600</v>
      </c>
      <c r="R178" s="188" t="str">
        <f t="shared" si="152"/>
        <v>Public Health Supervisor - Emergency Response</v>
      </c>
      <c r="S178" s="189" t="str">
        <f t="shared" si="172"/>
        <v>34D</v>
      </c>
      <c r="T178" s="186" cm="1">
        <f t="array" aca="1" ref="T178" ca="1">ROUND(IF($Q178="Y",VLOOKUP($P178, INDIRECT($Q$2),T$6,0)*INDIRECT($P$1),VLOOKUP($P178, INDIRECT($Q$2),T$6,0)),IF($E178="E",0,3))</f>
        <v>83605</v>
      </c>
      <c r="U178" s="186" cm="1">
        <f t="array" aca="1" ref="U178" ca="1">ROUND(IF($Q178="Y",VLOOKUP($P178, INDIRECT($Q$2),U$6,0)*INDIRECT($P$1),VLOOKUP($P178, INDIRECT($Q$2),U$6,0)),IF($E178="E",0,3))</f>
        <v>87922</v>
      </c>
      <c r="V178" s="186" cm="1">
        <f t="array" aca="1" ref="V178" ca="1">ROUND(IF($Q178="Y",VLOOKUP($P178, INDIRECT($Q$2),V$6,0)*INDIRECT($P$1),VLOOKUP($P178, INDIRECT($Q$2),V$6,0)),IF($E178="E",0,3))</f>
        <v>92404</v>
      </c>
      <c r="W178" s="186" cm="1">
        <f t="array" aca="1" ref="W178" ca="1">ROUND(IF($Q178="Y",VLOOKUP($P178, INDIRECT($Q$2),W$6,0)*INDIRECT($P$1),VLOOKUP($P178, INDIRECT($Q$2),W$6,0)),IF($E178="E",0,3))</f>
        <v>98658</v>
      </c>
      <c r="X178" s="186" cm="1">
        <f t="array" aca="1" ref="X178" ca="1">ROUND(IF($Q178="Y",VLOOKUP($P178, INDIRECT($Q$2),X$6,0)*INDIRECT($P$1),VLOOKUP($P178, INDIRECT($Q$2),X$6,0)),IF($E178="E",0,3))</f>
        <v>101421</v>
      </c>
      <c r="Y178" s="186" cm="1">
        <f t="array" aca="1" ref="Y178" ca="1">ROUND(IF($Q178="Y",VLOOKUP($P178, INDIRECT($Q$2),Y$6,0)*INDIRECT($P$1),VLOOKUP($P178, INDIRECT($Q$2),Y$6,0)),IF($E178="E",0,3))</f>
        <v>104261</v>
      </c>
      <c r="Z178" s="186" cm="1">
        <f t="array" aca="1" ref="Z178" ca="1">ROUND(IF($Q178="Y",VLOOKUP($P178, INDIRECT($Q$2),Z$6,0)*INDIRECT($P$1),VLOOKUP($P178, INDIRECT($Q$2),Z$6,0)),IF($E178="E",0,3))</f>
        <v>107235</v>
      </c>
      <c r="AA178" s="368"/>
      <c r="AB178" s="282" t="str">
        <f t="shared" si="150"/>
        <v>52990C</v>
      </c>
      <c r="AC178" s="130" t="str">
        <f t="shared" si="153"/>
        <v>Public Health Supervisor - Emergency Response</v>
      </c>
      <c r="AD178" s="284" t="str">
        <f t="shared" si="154"/>
        <v>34D</v>
      </c>
      <c r="AE178" s="282">
        <f t="shared" ca="1" si="164"/>
        <v>40.195</v>
      </c>
      <c r="AF178" s="282">
        <f t="shared" ca="1" si="165"/>
        <v>42.271000000000001</v>
      </c>
      <c r="AG178" s="282">
        <f t="shared" ca="1" si="166"/>
        <v>44.424999999999997</v>
      </c>
      <c r="AH178" s="282">
        <f t="shared" ca="1" si="167"/>
        <v>47.431999999999995</v>
      </c>
      <c r="AI178" s="282">
        <f t="shared" ca="1" si="168"/>
        <v>48.760999999999996</v>
      </c>
      <c r="AJ178" s="282">
        <f t="shared" ca="1" si="155"/>
        <v>50.125999999999998</v>
      </c>
      <c r="AK178" s="282">
        <f t="shared" ca="1" si="156"/>
        <v>51.555999999999997</v>
      </c>
    </row>
    <row r="179" spans="1:38" x14ac:dyDescent="0.3">
      <c r="A179" s="75" t="s">
        <v>549</v>
      </c>
      <c r="B179" s="69">
        <v>8</v>
      </c>
      <c r="C179" s="70" t="s">
        <v>686</v>
      </c>
      <c r="D179" s="75">
        <v>403</v>
      </c>
      <c r="E179" s="75" t="s">
        <v>17</v>
      </c>
      <c r="F179" s="73" t="s">
        <v>550</v>
      </c>
      <c r="G179" s="74">
        <f t="shared" ca="1" si="159"/>
        <v>71929</v>
      </c>
      <c r="H179" s="74">
        <f t="shared" ca="1" si="160"/>
        <v>75815</v>
      </c>
      <c r="I179" s="74">
        <f t="shared" ca="1" si="161"/>
        <v>80524</v>
      </c>
      <c r="J179" s="74">
        <f t="shared" ca="1" si="162"/>
        <v>85232</v>
      </c>
      <c r="K179" s="74">
        <f t="shared" ca="1" si="163"/>
        <v>87619</v>
      </c>
      <c r="L179" s="74">
        <f t="shared" ca="1" si="169"/>
        <v>90073</v>
      </c>
      <c r="M179" s="74">
        <f t="shared" ca="1" si="170"/>
        <v>92640</v>
      </c>
      <c r="N179" s="60"/>
      <c r="O179" s="73"/>
      <c r="P179" s="187" t="str">
        <f t="shared" si="171"/>
        <v>52977C</v>
      </c>
      <c r="Q179" s="191" t="s">
        <v>600</v>
      </c>
      <c r="R179" s="188" t="str">
        <f t="shared" si="152"/>
        <v>Public Service Area Supervisor</v>
      </c>
      <c r="S179" s="189" t="str">
        <f t="shared" si="172"/>
        <v>111</v>
      </c>
      <c r="T179" s="186" cm="1">
        <f t="array" aca="1" ref="T179" ca="1">ROUND(IF($Q179="Y",VLOOKUP($P179, INDIRECT($Q$2),T$6,0)*INDIRECT($P$1),VLOOKUP($P179, INDIRECT($Q$2),T$6,0)),IF($E179="E",0,3))</f>
        <v>71929</v>
      </c>
      <c r="U179" s="186" cm="1">
        <f t="array" aca="1" ref="U179" ca="1">ROUND(IF($Q179="Y",VLOOKUP($P179, INDIRECT($Q$2),U$6,0)*INDIRECT($P$1),VLOOKUP($P179, INDIRECT($Q$2),U$6,0)),IF($E179="E",0,3))</f>
        <v>75815</v>
      </c>
      <c r="V179" s="186" cm="1">
        <f t="array" aca="1" ref="V179" ca="1">ROUND(IF($Q179="Y",VLOOKUP($P179, INDIRECT($Q$2),V$6,0)*INDIRECT($P$1),VLOOKUP($P179, INDIRECT($Q$2),V$6,0)),IF($E179="E",0,3))</f>
        <v>80524</v>
      </c>
      <c r="W179" s="186" cm="1">
        <f t="array" aca="1" ref="W179" ca="1">ROUND(IF($Q179="Y",VLOOKUP($P179, INDIRECT($Q$2),W$6,0)*INDIRECT($P$1),VLOOKUP($P179, INDIRECT($Q$2),W$6,0)),IF($E179="E",0,3))</f>
        <v>85232</v>
      </c>
      <c r="X179" s="186" cm="1">
        <f t="array" aca="1" ref="X179" ca="1">ROUND(IF($Q179="Y",VLOOKUP($P179, INDIRECT($Q$2),X$6,0)*INDIRECT($P$1),VLOOKUP($P179, INDIRECT($Q$2),X$6,0)),IF($E179="E",0,3))</f>
        <v>87619</v>
      </c>
      <c r="Y179" s="186" cm="1">
        <f t="array" aca="1" ref="Y179" ca="1">ROUND(IF($Q179="Y",VLOOKUP($P179, INDIRECT($Q$2),Y$6,0)*INDIRECT($P$1),VLOOKUP($P179, INDIRECT($Q$2),Y$6,0)),IF($E179="E",0,3))</f>
        <v>90073</v>
      </c>
      <c r="Z179" s="186" cm="1">
        <f t="array" aca="1" ref="Z179" ca="1">ROUND(IF($Q179="Y",VLOOKUP($P179, INDIRECT($Q$2),Z$6,0)*INDIRECT($P$1),VLOOKUP($P179, INDIRECT($Q$2),Z$6,0)),IF($E179="E",0,3))</f>
        <v>92640</v>
      </c>
      <c r="AA179" s="368"/>
      <c r="AB179" s="282" t="str">
        <f t="shared" si="150"/>
        <v>52977C</v>
      </c>
      <c r="AC179" s="130" t="str">
        <f t="shared" si="153"/>
        <v>Public Service Area Supervisor</v>
      </c>
      <c r="AD179" s="284" t="str">
        <f t="shared" si="154"/>
        <v>111</v>
      </c>
      <c r="AE179" s="282">
        <f t="shared" ca="1" si="164"/>
        <v>34.582000000000001</v>
      </c>
      <c r="AF179" s="282">
        <f t="shared" ca="1" si="165"/>
        <v>36.449999999999996</v>
      </c>
      <c r="AG179" s="282">
        <f t="shared" ca="1" si="166"/>
        <v>38.713999999999999</v>
      </c>
      <c r="AH179" s="282">
        <f t="shared" ca="1" si="167"/>
        <v>40.976999999999997</v>
      </c>
      <c r="AI179" s="282">
        <f t="shared" ca="1" si="168"/>
        <v>42.125</v>
      </c>
      <c r="AJ179" s="282">
        <f t="shared" ca="1" si="155"/>
        <v>43.305</v>
      </c>
      <c r="AK179" s="282">
        <f t="shared" ca="1" si="156"/>
        <v>44.538999999999994</v>
      </c>
    </row>
    <row r="180" spans="1:38" s="73" customFormat="1" x14ac:dyDescent="0.3">
      <c r="A180" s="75" t="s">
        <v>184</v>
      </c>
      <c r="B180" s="75">
        <v>10</v>
      </c>
      <c r="C180" s="70" t="s">
        <v>38</v>
      </c>
      <c r="D180" s="75">
        <v>458</v>
      </c>
      <c r="E180" s="75" t="s">
        <v>17</v>
      </c>
      <c r="F180" s="73" t="s">
        <v>420</v>
      </c>
      <c r="G180" s="74">
        <f t="shared" ca="1" si="159"/>
        <v>79166</v>
      </c>
      <c r="H180" s="74">
        <f t="shared" ca="1" si="160"/>
        <v>83145</v>
      </c>
      <c r="I180" s="74">
        <f t="shared" ca="1" si="161"/>
        <v>87638</v>
      </c>
      <c r="J180" s="74">
        <f t="shared" ca="1" si="162"/>
        <v>94958</v>
      </c>
      <c r="K180" s="74">
        <f t="shared" ca="1" si="163"/>
        <v>97619</v>
      </c>
      <c r="L180" s="74">
        <f t="shared" ca="1" si="169"/>
        <v>102732</v>
      </c>
      <c r="M180" s="74">
        <f t="shared" ca="1" si="170"/>
        <v>108623</v>
      </c>
      <c r="N180" s="72"/>
      <c r="O180" s="71"/>
      <c r="P180" s="187" t="str">
        <f t="shared" si="171"/>
        <v>08563C</v>
      </c>
      <c r="Q180" s="191" t="s">
        <v>600</v>
      </c>
      <c r="R180" s="188" t="str">
        <f t="shared" si="152"/>
        <v>Public Works Interagency Coordinator</v>
      </c>
      <c r="S180" s="189" t="str">
        <f t="shared" si="172"/>
        <v>65</v>
      </c>
      <c r="T180" s="186" cm="1">
        <f t="array" aca="1" ref="T180" ca="1">ROUND(IF($Q180="Y",VLOOKUP($P180, INDIRECT($Q$2),T$6,0)*INDIRECT($P$1),VLOOKUP($P180, INDIRECT($Q$2),T$6,0)),IF($E180="E",0,3))</f>
        <v>79166</v>
      </c>
      <c r="U180" s="186" cm="1">
        <f t="array" aca="1" ref="U180" ca="1">ROUND(IF($Q180="Y",VLOOKUP($P180, INDIRECT($Q$2),U$6,0)*INDIRECT($P$1),VLOOKUP($P180, INDIRECT($Q$2),U$6,0)),IF($E180="E",0,3))</f>
        <v>83145</v>
      </c>
      <c r="V180" s="186" cm="1">
        <f t="array" aca="1" ref="V180" ca="1">ROUND(IF($Q180="Y",VLOOKUP($P180, INDIRECT($Q$2),V$6,0)*INDIRECT($P$1),VLOOKUP($P180, INDIRECT($Q$2),V$6,0)),IF($E180="E",0,3))</f>
        <v>87638</v>
      </c>
      <c r="W180" s="186" cm="1">
        <f t="array" aca="1" ref="W180" ca="1">ROUND(IF($Q180="Y",VLOOKUP($P180, INDIRECT($Q$2),W$6,0)*INDIRECT($P$1),VLOOKUP($P180, INDIRECT($Q$2),W$6,0)),IF($E180="E",0,3))</f>
        <v>94958</v>
      </c>
      <c r="X180" s="186" cm="1">
        <f t="array" aca="1" ref="X180" ca="1">ROUND(IF($Q180="Y",VLOOKUP($P180, INDIRECT($Q$2),X$6,0)*INDIRECT($P$1),VLOOKUP($P180, INDIRECT($Q$2),X$6,0)),IF($E180="E",0,3))</f>
        <v>97619</v>
      </c>
      <c r="Y180" s="186" cm="1">
        <f t="array" aca="1" ref="Y180" ca="1">ROUND(IF($Q180="Y",VLOOKUP($P180, INDIRECT($Q$2),Y$6,0)*INDIRECT($P$1),VLOOKUP($P180, INDIRECT($Q$2),Y$6,0)),IF($E180="E",0,3))</f>
        <v>102732</v>
      </c>
      <c r="Z180" s="186" cm="1">
        <f t="array" aca="1" ref="Z180" ca="1">ROUND(IF($Q180="Y",VLOOKUP($P180, INDIRECT($Q$2),Z$6,0)*INDIRECT($P$1),VLOOKUP($P180, INDIRECT($Q$2),Z$6,0)),IF($E180="E",0,3))</f>
        <v>108623</v>
      </c>
      <c r="AA180" s="186"/>
      <c r="AB180" s="282" t="str">
        <f t="shared" si="150"/>
        <v>08563C</v>
      </c>
      <c r="AC180" s="130" t="str">
        <f t="shared" si="153"/>
        <v>Public Works Interagency Coordinator</v>
      </c>
      <c r="AD180" s="284" t="str">
        <f t="shared" si="154"/>
        <v>65</v>
      </c>
      <c r="AE180" s="282">
        <f t="shared" ca="1" si="164"/>
        <v>38.061</v>
      </c>
      <c r="AF180" s="282">
        <f t="shared" ca="1" si="165"/>
        <v>39.973999999999997</v>
      </c>
      <c r="AG180" s="282">
        <f t="shared" ca="1" si="166"/>
        <v>42.134</v>
      </c>
      <c r="AH180" s="282">
        <f t="shared" ca="1" si="167"/>
        <v>45.652999999999999</v>
      </c>
      <c r="AI180" s="282">
        <f t="shared" ca="1" si="168"/>
        <v>46.933</v>
      </c>
      <c r="AJ180" s="282">
        <f t="shared" ca="1" si="155"/>
        <v>49.390999999999998</v>
      </c>
      <c r="AK180" s="282">
        <f t="shared" ca="1" si="156"/>
        <v>52.222999999999999</v>
      </c>
      <c r="AL180" s="129"/>
    </row>
    <row r="181" spans="1:38" x14ac:dyDescent="0.3">
      <c r="A181" s="75" t="s">
        <v>186</v>
      </c>
      <c r="B181" s="75">
        <v>7</v>
      </c>
      <c r="C181" s="70" t="s">
        <v>572</v>
      </c>
      <c r="D181" s="75">
        <v>355</v>
      </c>
      <c r="E181" s="75" t="s">
        <v>17</v>
      </c>
      <c r="F181" s="73" t="s">
        <v>421</v>
      </c>
      <c r="G181" s="74">
        <f t="shared" ca="1" si="159"/>
        <v>85550</v>
      </c>
      <c r="H181" s="74">
        <f t="shared" ca="1" si="160"/>
        <v>88975</v>
      </c>
      <c r="I181" s="74">
        <f t="shared" ca="1" si="161"/>
        <v>92537</v>
      </c>
      <c r="J181" s="74">
        <f t="shared" ca="1" si="162"/>
        <v>96243</v>
      </c>
      <c r="K181" s="74">
        <f t="shared" ca="1" si="163"/>
        <v>100096</v>
      </c>
      <c r="L181" s="74">
        <f t="shared" ca="1" si="169"/>
        <v>0</v>
      </c>
      <c r="M181" s="74">
        <f t="shared" ca="1" si="170"/>
        <v>0</v>
      </c>
      <c r="N181" s="72"/>
      <c r="P181" s="187" t="str">
        <f t="shared" si="171"/>
        <v>08835C</v>
      </c>
      <c r="Q181" s="191" t="s">
        <v>600</v>
      </c>
      <c r="R181" s="188" t="str">
        <f t="shared" si="152"/>
        <v xml:space="preserve">Recycling Coordinator </v>
      </c>
      <c r="S181" s="189" t="str">
        <f t="shared" si="172"/>
        <v>086</v>
      </c>
      <c r="T181" s="186" cm="1">
        <f t="array" aca="1" ref="T181" ca="1">ROUND(IF($Q181="Y",VLOOKUP($P181, INDIRECT($Q$2),T$6,0)*INDIRECT($P$1),VLOOKUP($P181, INDIRECT($Q$2),T$6,0)),IF($E181="E",0,3))</f>
        <v>85550</v>
      </c>
      <c r="U181" s="186" cm="1">
        <f t="array" aca="1" ref="U181" ca="1">ROUND(IF($Q181="Y",VLOOKUP($P181, INDIRECT($Q$2),U$6,0)*INDIRECT($P$1),VLOOKUP($P181, INDIRECT($Q$2),U$6,0)),IF($E181="E",0,3))</f>
        <v>88975</v>
      </c>
      <c r="V181" s="186" cm="1">
        <f t="array" aca="1" ref="V181" ca="1">ROUND(IF($Q181="Y",VLOOKUP($P181, INDIRECT($Q$2),V$6,0)*INDIRECT($P$1),VLOOKUP($P181, INDIRECT($Q$2),V$6,0)),IF($E181="E",0,3))</f>
        <v>92537</v>
      </c>
      <c r="W181" s="186" cm="1">
        <f t="array" aca="1" ref="W181" ca="1">ROUND(IF($Q181="Y",VLOOKUP($P181, INDIRECT($Q$2),W$6,0)*INDIRECT($P$1),VLOOKUP($P181, INDIRECT($Q$2),W$6,0)),IF($E181="E",0,3))</f>
        <v>96243</v>
      </c>
      <c r="X181" s="186" cm="1">
        <f t="array" aca="1" ref="X181" ca="1">ROUND(IF($Q181="Y",VLOOKUP($P181, INDIRECT($Q$2),X$6,0)*INDIRECT($P$1),VLOOKUP($P181, INDIRECT($Q$2),X$6,0)),IF($E181="E",0,3))</f>
        <v>100096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50"/>
        <v>08835C</v>
      </c>
      <c r="AC181" s="130" t="str">
        <f t="shared" si="153"/>
        <v xml:space="preserve">Recycling Coordinator </v>
      </c>
      <c r="AD181" s="284" t="str">
        <f t="shared" si="154"/>
        <v>086</v>
      </c>
      <c r="AE181" s="282">
        <f t="shared" ca="1" si="164"/>
        <v>41.129999999999995</v>
      </c>
      <c r="AF181" s="282">
        <f t="shared" ca="1" si="165"/>
        <v>42.777000000000001</v>
      </c>
      <c r="AG181" s="282">
        <f t="shared" ca="1" si="166"/>
        <v>44.488999999999997</v>
      </c>
      <c r="AH181" s="282">
        <f t="shared" ca="1" si="167"/>
        <v>46.271000000000001</v>
      </c>
      <c r="AI181" s="282">
        <f t="shared" ca="1" si="168"/>
        <v>48.123999999999995</v>
      </c>
      <c r="AJ181" s="282" t="str">
        <f t="shared" ca="1" si="155"/>
        <v/>
      </c>
      <c r="AK181" s="282" t="str">
        <f t="shared" ca="1" si="156"/>
        <v/>
      </c>
    </row>
    <row r="182" spans="1:38" x14ac:dyDescent="0.3">
      <c r="A182" s="75" t="s">
        <v>187</v>
      </c>
      <c r="B182" s="75">
        <v>10</v>
      </c>
      <c r="C182" s="70" t="s">
        <v>571</v>
      </c>
      <c r="D182" s="75">
        <v>458</v>
      </c>
      <c r="E182" s="75" t="s">
        <v>17</v>
      </c>
      <c r="F182" s="73" t="s">
        <v>422</v>
      </c>
      <c r="G182" s="74">
        <f t="shared" ca="1" si="159"/>
        <v>92836</v>
      </c>
      <c r="H182" s="74">
        <f t="shared" ca="1" si="160"/>
        <v>96554</v>
      </c>
      <c r="I182" s="74">
        <f t="shared" ca="1" si="161"/>
        <v>100421</v>
      </c>
      <c r="J182" s="74">
        <f t="shared" ca="1" si="162"/>
        <v>104439</v>
      </c>
      <c r="K182" s="74">
        <f t="shared" ca="1" si="163"/>
        <v>108623</v>
      </c>
      <c r="L182" s="74">
        <f t="shared" ca="1" si="169"/>
        <v>0</v>
      </c>
      <c r="M182" s="74">
        <f t="shared" ca="1" si="170"/>
        <v>0</v>
      </c>
      <c r="N182" s="72"/>
      <c r="P182" s="187" t="str">
        <f t="shared" si="171"/>
        <v>08856C</v>
      </c>
      <c r="Q182" s="191" t="s">
        <v>600</v>
      </c>
      <c r="R182" s="188" t="str">
        <f t="shared" si="152"/>
        <v>Regulatory Services Interagency Coordinator</v>
      </c>
      <c r="S182" s="189" t="str">
        <f t="shared" si="172"/>
        <v>065</v>
      </c>
      <c r="T182" s="186" cm="1">
        <f t="array" aca="1" ref="T182" ca="1">ROUND(IF($Q182="Y",VLOOKUP($P182, INDIRECT($Q$2),T$6,0)*INDIRECT($P$1),VLOOKUP($P182, INDIRECT($Q$2),T$6,0)),IF($E182="E",0,3))</f>
        <v>92836</v>
      </c>
      <c r="U182" s="186" cm="1">
        <f t="array" aca="1" ref="U182" ca="1">ROUND(IF($Q182="Y",VLOOKUP($P182, INDIRECT($Q$2),U$6,0)*INDIRECT($P$1),VLOOKUP($P182, INDIRECT($Q$2),U$6,0)),IF($E182="E",0,3))</f>
        <v>96554</v>
      </c>
      <c r="V182" s="186" cm="1">
        <f t="array" aca="1" ref="V182" ca="1">ROUND(IF($Q182="Y",VLOOKUP($P182, INDIRECT($Q$2),V$6,0)*INDIRECT($P$1),VLOOKUP($P182, INDIRECT($Q$2),V$6,0)),IF($E182="E",0,3))</f>
        <v>100421</v>
      </c>
      <c r="W182" s="186" cm="1">
        <f t="array" aca="1" ref="W182" ca="1">ROUND(IF($Q182="Y",VLOOKUP($P182, INDIRECT($Q$2),W$6,0)*INDIRECT($P$1),VLOOKUP($P182, INDIRECT($Q$2),W$6,0)),IF($E182="E",0,3))</f>
        <v>104439</v>
      </c>
      <c r="X182" s="186" cm="1">
        <f t="array" aca="1" ref="X182" ca="1">ROUND(IF($Q182="Y",VLOOKUP($P182, INDIRECT($Q$2),X$6,0)*INDIRECT($P$1),VLOOKUP($P182, INDIRECT($Q$2),X$6,0)),IF($E182="E",0,3))</f>
        <v>108623</v>
      </c>
      <c r="Y182" s="186" cm="1">
        <f t="array" aca="1" ref="Y182" ca="1">ROUND(IF($Q182="Y",VLOOKUP($P182, INDIRECT($Q$2),Y$6,0)*INDIRECT($P$1),VLOOKUP($P182, INDIRECT($Q$2),Y$6,0)),IF($E182="E",0,3))</f>
        <v>0</v>
      </c>
      <c r="Z182" s="186" cm="1">
        <f t="array" aca="1" ref="Z182" ca="1">ROUND(IF($Q182="Y",VLOOKUP($P182, INDIRECT($Q$2),Z$6,0)*INDIRECT($P$1),VLOOKUP($P182, INDIRECT($Q$2),Z$6,0)),IF($E182="E",0,3))</f>
        <v>0</v>
      </c>
      <c r="AA182" s="186"/>
      <c r="AB182" s="282" t="str">
        <f t="shared" si="150"/>
        <v>08856C</v>
      </c>
      <c r="AC182" s="130" t="str">
        <f t="shared" si="153"/>
        <v>Regulatory Services Interagency Coordinator</v>
      </c>
      <c r="AD182" s="284" t="str">
        <f t="shared" si="154"/>
        <v>065</v>
      </c>
      <c r="AE182" s="282">
        <f t="shared" ca="1" si="164"/>
        <v>44.632999999999996</v>
      </c>
      <c r="AF182" s="282">
        <f t="shared" ca="1" si="165"/>
        <v>46.420999999999999</v>
      </c>
      <c r="AG182" s="282">
        <f t="shared" ca="1" si="166"/>
        <v>48.28</v>
      </c>
      <c r="AH182" s="282">
        <f t="shared" ca="1" si="167"/>
        <v>50.211999999999996</v>
      </c>
      <c r="AI182" s="282">
        <f t="shared" ca="1" si="168"/>
        <v>52.222999999999999</v>
      </c>
      <c r="AJ182" s="282" t="str">
        <f t="shared" ca="1" si="155"/>
        <v/>
      </c>
      <c r="AK182" s="282" t="str">
        <f t="shared" ca="1" si="156"/>
        <v/>
      </c>
    </row>
    <row r="183" spans="1:38" x14ac:dyDescent="0.3">
      <c r="A183" s="75" t="s">
        <v>189</v>
      </c>
      <c r="B183" s="75">
        <v>11</v>
      </c>
      <c r="C183" s="70" t="s">
        <v>188</v>
      </c>
      <c r="D183" s="75">
        <v>525</v>
      </c>
      <c r="E183" s="75" t="s">
        <v>17</v>
      </c>
      <c r="F183" s="73" t="s">
        <v>423</v>
      </c>
      <c r="G183" s="74">
        <f t="shared" ca="1" si="159"/>
        <v>93828</v>
      </c>
      <c r="H183" s="74">
        <f t="shared" ca="1" si="160"/>
        <v>98506</v>
      </c>
      <c r="I183" s="74">
        <f t="shared" ca="1" si="161"/>
        <v>103462</v>
      </c>
      <c r="J183" s="74">
        <f t="shared" ca="1" si="162"/>
        <v>110241</v>
      </c>
      <c r="K183" s="74">
        <f t="shared" ca="1" si="163"/>
        <v>113329</v>
      </c>
      <c r="L183" s="74">
        <f t="shared" ca="1" si="169"/>
        <v>116501</v>
      </c>
      <c r="M183" s="74">
        <f t="shared" ca="1" si="170"/>
        <v>119821</v>
      </c>
      <c r="N183" s="72"/>
      <c r="P183" s="187" t="str">
        <f t="shared" si="171"/>
        <v>08885C</v>
      </c>
      <c r="Q183" s="191" t="s">
        <v>600</v>
      </c>
      <c r="R183" s="188" t="str">
        <f t="shared" si="152"/>
        <v>Risk Manager</v>
      </c>
      <c r="S183" s="189" t="str">
        <f t="shared" si="172"/>
        <v>41B</v>
      </c>
      <c r="T183" s="186" cm="1">
        <f t="array" aca="1" ref="T183" ca="1">ROUND(IF($Q183="Y",VLOOKUP($P183, INDIRECT($Q$2),T$6,0)*INDIRECT($P$1),VLOOKUP($P183, INDIRECT($Q$2),T$6,0)),IF($E183="E",0,3))</f>
        <v>93828</v>
      </c>
      <c r="U183" s="186" cm="1">
        <f t="array" aca="1" ref="U183" ca="1">ROUND(IF($Q183="Y",VLOOKUP($P183, INDIRECT($Q$2),U$6,0)*INDIRECT($P$1),VLOOKUP($P183, INDIRECT($Q$2),U$6,0)),IF($E183="E",0,3))</f>
        <v>98506</v>
      </c>
      <c r="V183" s="186" cm="1">
        <f t="array" aca="1" ref="V183" ca="1">ROUND(IF($Q183="Y",VLOOKUP($P183, INDIRECT($Q$2),V$6,0)*INDIRECT($P$1),VLOOKUP($P183, INDIRECT($Q$2),V$6,0)),IF($E183="E",0,3))</f>
        <v>103462</v>
      </c>
      <c r="W183" s="186" cm="1">
        <f t="array" aca="1" ref="W183" ca="1">ROUND(IF($Q183="Y",VLOOKUP($P183, INDIRECT($Q$2),W$6,0)*INDIRECT($P$1),VLOOKUP($P183, INDIRECT($Q$2),W$6,0)),IF($E183="E",0,3))</f>
        <v>110241</v>
      </c>
      <c r="X183" s="186" cm="1">
        <f t="array" aca="1" ref="X183" ca="1">ROUND(IF($Q183="Y",VLOOKUP($P183, INDIRECT($Q$2),X$6,0)*INDIRECT($P$1),VLOOKUP($P183, INDIRECT($Q$2),X$6,0)),IF($E183="E",0,3))</f>
        <v>113329</v>
      </c>
      <c r="Y183" s="186" cm="1">
        <f t="array" aca="1" ref="Y183" ca="1">ROUND(IF($Q183="Y",VLOOKUP($P183, INDIRECT($Q$2),Y$6,0)*INDIRECT($P$1),VLOOKUP($P183, INDIRECT($Q$2),Y$6,0)),IF($E183="E",0,3))</f>
        <v>116501</v>
      </c>
      <c r="Z183" s="186" cm="1">
        <f t="array" aca="1" ref="Z183" ca="1">ROUND(IF($Q183="Y",VLOOKUP($P183, INDIRECT($Q$2),Z$6,0)*INDIRECT($P$1),VLOOKUP($P183, INDIRECT($Q$2),Z$6,0)),IF($E183="E",0,3))</f>
        <v>119821</v>
      </c>
      <c r="AA183" s="186"/>
      <c r="AB183" s="282" t="str">
        <f t="shared" si="150"/>
        <v>08885C</v>
      </c>
      <c r="AC183" s="130" t="str">
        <f t="shared" si="153"/>
        <v>Risk Manager</v>
      </c>
      <c r="AD183" s="284" t="str">
        <f t="shared" si="154"/>
        <v>41B</v>
      </c>
      <c r="AE183" s="282">
        <f t="shared" ca="1" si="164"/>
        <v>45.11</v>
      </c>
      <c r="AF183" s="282">
        <f t="shared" ca="1" si="165"/>
        <v>47.358999999999995</v>
      </c>
      <c r="AG183" s="282">
        <f t="shared" ca="1" si="166"/>
        <v>49.741999999999997</v>
      </c>
      <c r="AH183" s="282">
        <f t="shared" ca="1" si="167"/>
        <v>53.000999999999998</v>
      </c>
      <c r="AI183" s="282">
        <f t="shared" ca="1" si="168"/>
        <v>54.485999999999997</v>
      </c>
      <c r="AJ183" s="282">
        <f t="shared" ca="1" si="155"/>
        <v>56.010999999999996</v>
      </c>
      <c r="AK183" s="282">
        <f t="shared" ca="1" si="156"/>
        <v>57.606999999999999</v>
      </c>
    </row>
    <row r="184" spans="1:38" x14ac:dyDescent="0.3">
      <c r="A184" s="75" t="s">
        <v>191</v>
      </c>
      <c r="B184" s="75">
        <v>6</v>
      </c>
      <c r="C184" s="70" t="s">
        <v>190</v>
      </c>
      <c r="D184" s="75">
        <v>283</v>
      </c>
      <c r="E184" s="75" t="s">
        <v>21</v>
      </c>
      <c r="F184" s="73" t="s">
        <v>424</v>
      </c>
      <c r="G184" s="74">
        <f t="shared" ca="1" si="159"/>
        <v>25.215</v>
      </c>
      <c r="H184" s="74">
        <f t="shared" ca="1" si="160"/>
        <v>26.937999999999999</v>
      </c>
      <c r="I184" s="74">
        <f t="shared" ca="1" si="161"/>
        <v>27.690999999999999</v>
      </c>
      <c r="J184" s="74">
        <f t="shared" ca="1" si="162"/>
        <v>28.481000000000002</v>
      </c>
      <c r="K184" s="74">
        <f t="shared" ca="1" si="163"/>
        <v>0</v>
      </c>
      <c r="L184" s="74">
        <f t="shared" ca="1" si="169"/>
        <v>0</v>
      </c>
      <c r="M184" s="74">
        <f t="shared" ca="1" si="170"/>
        <v>0</v>
      </c>
      <c r="N184" s="72"/>
      <c r="P184" s="187" t="str">
        <f t="shared" si="171"/>
        <v>09035C</v>
      </c>
      <c r="Q184" s="191" t="s">
        <v>600</v>
      </c>
      <c r="R184" s="188" t="str">
        <f t="shared" si="152"/>
        <v xml:space="preserve">School Patrol Agent </v>
      </c>
      <c r="S184" s="189" t="str">
        <f t="shared" si="172"/>
        <v>09</v>
      </c>
      <c r="T184" s="186" cm="1">
        <f t="array" aca="1" ref="T184" ca="1">ROUND(IF($Q184="Y",VLOOKUP($P184, INDIRECT($Q$2),T$6,0)*INDIRECT($P$1),VLOOKUP($P184, INDIRECT($Q$2),T$6,0)),IF($E184="E",0,3))</f>
        <v>25.215</v>
      </c>
      <c r="U184" s="186" cm="1">
        <f t="array" aca="1" ref="U184" ca="1">ROUND(IF($Q184="Y",VLOOKUP($P184, INDIRECT($Q$2),U$6,0)*INDIRECT($P$1),VLOOKUP($P184, INDIRECT($Q$2),U$6,0)),IF($E184="E",0,3))</f>
        <v>26.937999999999999</v>
      </c>
      <c r="V184" s="186" cm="1">
        <f t="array" aca="1" ref="V184" ca="1">ROUND(IF($Q184="Y",VLOOKUP($P184, INDIRECT($Q$2),V$6,0)*INDIRECT($P$1),VLOOKUP($P184, INDIRECT($Q$2),V$6,0)),IF($E184="E",0,3))</f>
        <v>27.690999999999999</v>
      </c>
      <c r="W184" s="186" cm="1">
        <f t="array" aca="1" ref="W184" ca="1">ROUND(IF($Q184="Y",VLOOKUP($P184, INDIRECT($Q$2),W$6,0)*INDIRECT($P$1),VLOOKUP($P184, INDIRECT($Q$2),W$6,0)),IF($E184="E",0,3))</f>
        <v>28.481000000000002</v>
      </c>
      <c r="X184" s="186" cm="1">
        <f t="array" aca="1" ref="X184" ca="1">ROUND(IF($Q184="Y",VLOOKUP($P184, INDIRECT($Q$2),X$6,0)*INDIRECT($P$1),VLOOKUP($P184, INDIRECT($Q$2),X$6,0)),IF($E184="E",0,3))</f>
        <v>0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50"/>
        <v>09035C</v>
      </c>
      <c r="AC184" s="130" t="str">
        <f t="shared" si="153"/>
        <v xml:space="preserve">School Patrol Agent </v>
      </c>
      <c r="AD184" s="284" t="str">
        <f t="shared" si="154"/>
        <v>09</v>
      </c>
      <c r="AE184" s="282">
        <f t="shared" ca="1" si="164"/>
        <v>25.215</v>
      </c>
      <c r="AF184" s="282">
        <f t="shared" ca="1" si="165"/>
        <v>26.937999999999999</v>
      </c>
      <c r="AG184" s="282">
        <f t="shared" ca="1" si="166"/>
        <v>27.690999999999999</v>
      </c>
      <c r="AH184" s="282">
        <f t="shared" ca="1" si="167"/>
        <v>28.481000000000002</v>
      </c>
      <c r="AI184" s="282" t="str">
        <f t="shared" ca="1" si="168"/>
        <v/>
      </c>
      <c r="AJ184" s="282" t="str">
        <f t="shared" ca="1" si="155"/>
        <v/>
      </c>
      <c r="AK184" s="282" t="str">
        <f t="shared" ca="1" si="156"/>
        <v/>
      </c>
    </row>
    <row r="185" spans="1:38" x14ac:dyDescent="0.3">
      <c r="A185" s="75" t="s">
        <v>193</v>
      </c>
      <c r="B185" s="75">
        <v>5</v>
      </c>
      <c r="C185" s="70" t="s">
        <v>969</v>
      </c>
      <c r="D185" s="75">
        <v>243</v>
      </c>
      <c r="E185" s="75" t="s">
        <v>21</v>
      </c>
      <c r="F185" s="73" t="s">
        <v>968</v>
      </c>
      <c r="G185" s="74">
        <f t="shared" ca="1" si="159"/>
        <v>22.288</v>
      </c>
      <c r="H185" s="74">
        <f t="shared" ca="1" si="160"/>
        <v>23.18</v>
      </c>
      <c r="I185" s="74">
        <f t="shared" ca="1" si="161"/>
        <v>24.108000000000001</v>
      </c>
      <c r="J185" s="74">
        <f t="shared" ca="1" si="162"/>
        <v>25.074000000000002</v>
      </c>
      <c r="K185" s="74">
        <f t="shared" ca="1" si="163"/>
        <v>26.077999999999999</v>
      </c>
      <c r="L185" s="74">
        <f t="shared" ca="1" si="169"/>
        <v>0</v>
      </c>
      <c r="M185" s="74">
        <f t="shared" ca="1" si="170"/>
        <v>0</v>
      </c>
      <c r="N185" s="72"/>
      <c r="P185" s="187" t="str">
        <f t="shared" si="171"/>
        <v>09073C</v>
      </c>
      <c r="Q185" s="191" t="s">
        <v>600</v>
      </c>
      <c r="R185" s="188" t="str">
        <f t="shared" ref="R185:R220" si="173">F185</f>
        <v xml:space="preserve">Seasonal Elections Support Specialist </v>
      </c>
      <c r="S185" s="189" t="str">
        <f t="shared" si="172"/>
        <v>126</v>
      </c>
      <c r="T185" s="186" cm="1">
        <f t="array" aca="1" ref="T185" ca="1">ROUND(IF($Q185="Y",VLOOKUP($P185, INDIRECT($Q$2),T$6,0)*INDIRECT($P$1),VLOOKUP($P185, INDIRECT($Q$2),T$6,0)),IF($E185="E",0,3))</f>
        <v>22.288</v>
      </c>
      <c r="U185" s="186" cm="1">
        <f t="array" aca="1" ref="U185" ca="1">ROUND(IF($Q185="Y",VLOOKUP($P185, INDIRECT($Q$2),U$6,0)*INDIRECT($P$1),VLOOKUP($P185, INDIRECT($Q$2),U$6,0)),IF($E185="E",0,3))</f>
        <v>23.18</v>
      </c>
      <c r="V185" s="186" cm="1">
        <f t="array" aca="1" ref="V185" ca="1">ROUND(IF($Q185="Y",VLOOKUP($P185, INDIRECT($Q$2),V$6,0)*INDIRECT($P$1),VLOOKUP($P185, INDIRECT($Q$2),V$6,0)),IF($E185="E",0,3))</f>
        <v>24.108000000000001</v>
      </c>
      <c r="W185" s="186" cm="1">
        <f t="array" aca="1" ref="W185" ca="1">ROUND(IF($Q185="Y",VLOOKUP($P185, INDIRECT($Q$2),W$6,0)*INDIRECT($P$1),VLOOKUP($P185, INDIRECT($Q$2),W$6,0)),IF($E185="E",0,3))</f>
        <v>25.074000000000002</v>
      </c>
      <c r="X185" s="186" cm="1">
        <f t="array" aca="1" ref="X185" ca="1">ROUND(IF($Q185="Y",VLOOKUP($P185, INDIRECT($Q$2),X$6,0)*INDIRECT($P$1),VLOOKUP($P185, INDIRECT($Q$2),X$6,0)),IF($E185="E",0,3))</f>
        <v>26.077999999999999</v>
      </c>
      <c r="Y185" s="186" cm="1">
        <f t="array" aca="1" ref="Y185" ca="1">ROUND(IF($Q185="Y",VLOOKUP($P185, INDIRECT($Q$2),Y$6,0)*INDIRECT($P$1),VLOOKUP($P185, INDIRECT($Q$2),Y$6,0)),IF($E185="E",0,3))</f>
        <v>0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50"/>
        <v>09073C</v>
      </c>
      <c r="AC185" s="130" t="str">
        <f t="shared" ref="AC185:AC220" si="174">F185</f>
        <v xml:space="preserve">Seasonal Elections Support Specialist </v>
      </c>
      <c r="AD185" s="284" t="str">
        <f t="shared" ref="AD185:AD220" si="175">C185</f>
        <v>126</v>
      </c>
      <c r="AE185" s="282">
        <f t="shared" ca="1" si="164"/>
        <v>22.288</v>
      </c>
      <c r="AF185" s="282">
        <f t="shared" ca="1" si="165"/>
        <v>23.18</v>
      </c>
      <c r="AG185" s="282">
        <f t="shared" ca="1" si="166"/>
        <v>24.108000000000001</v>
      </c>
      <c r="AH185" s="282">
        <f t="shared" ca="1" si="167"/>
        <v>25.074000000000002</v>
      </c>
      <c r="AI185" s="282">
        <f t="shared" ca="1" si="168"/>
        <v>26.077999999999999</v>
      </c>
      <c r="AJ185" s="282" t="str">
        <f t="shared" ca="1" si="155"/>
        <v/>
      </c>
      <c r="AK185" s="282" t="str">
        <f t="shared" ca="1" si="156"/>
        <v/>
      </c>
    </row>
    <row r="186" spans="1:38" x14ac:dyDescent="0.3">
      <c r="A186" s="75" t="s">
        <v>197</v>
      </c>
      <c r="B186" s="75">
        <v>4</v>
      </c>
      <c r="C186" s="70" t="s">
        <v>196</v>
      </c>
      <c r="D186" s="75">
        <v>213</v>
      </c>
      <c r="E186" s="75" t="s">
        <v>21</v>
      </c>
      <c r="F186" s="73" t="s">
        <v>1042</v>
      </c>
      <c r="G186" s="74">
        <f t="shared" ca="1" si="159"/>
        <v>16.72</v>
      </c>
      <c r="H186" s="74">
        <f t="shared" ca="1" si="160"/>
        <v>18.651</v>
      </c>
      <c r="I186" s="74">
        <f t="shared" ca="1" si="161"/>
        <v>19.937000000000001</v>
      </c>
      <c r="J186" s="74">
        <f t="shared" ca="1" si="162"/>
        <v>21.864999999999998</v>
      </c>
      <c r="K186" s="74">
        <f t="shared" ca="1" si="163"/>
        <v>0</v>
      </c>
      <c r="L186" s="74">
        <f t="shared" ca="1" si="169"/>
        <v>0</v>
      </c>
      <c r="M186" s="74">
        <f t="shared" ca="1" si="170"/>
        <v>0</v>
      </c>
      <c r="N186" s="72"/>
      <c r="P186" s="187" t="str">
        <f t="shared" si="171"/>
        <v>09075C</v>
      </c>
      <c r="Q186" s="191" t="s">
        <v>600</v>
      </c>
      <c r="R186" s="188" t="str">
        <f t="shared" si="173"/>
        <v>Seasonal Environmental Health Technician - Sustainability, Healthy Homes &amp; Env</v>
      </c>
      <c r="S186" s="189" t="str">
        <f t="shared" si="172"/>
        <v>01H</v>
      </c>
      <c r="T186" s="186" cm="1">
        <f t="array" aca="1" ref="T186" ca="1">ROUND(IF($Q186="Y",VLOOKUP($P186, INDIRECT($Q$2),T$6,0)*INDIRECT($P$1),VLOOKUP($P186, INDIRECT($Q$2),T$6,0)),IF($E186="E",0,3))</f>
        <v>16.72</v>
      </c>
      <c r="U186" s="186" cm="1">
        <f t="array" aca="1" ref="U186" ca="1">ROUND(IF($Q186="Y",VLOOKUP($P186, INDIRECT($Q$2),U$6,0)*INDIRECT($P$1),VLOOKUP($P186, INDIRECT($Q$2),U$6,0)),IF($E186="E",0,3))</f>
        <v>18.651</v>
      </c>
      <c r="V186" s="186" cm="1">
        <f t="array" aca="1" ref="V186" ca="1">ROUND(IF($Q186="Y",VLOOKUP($P186, INDIRECT($Q$2),V$6,0)*INDIRECT($P$1),VLOOKUP($P186, INDIRECT($Q$2),V$6,0)),IF($E186="E",0,3))</f>
        <v>19.937000000000001</v>
      </c>
      <c r="W186" s="186" cm="1">
        <f t="array" aca="1" ref="W186" ca="1">ROUND(IF($Q186="Y",VLOOKUP($P186, INDIRECT($Q$2),W$6,0)*INDIRECT($P$1),VLOOKUP($P186, INDIRECT($Q$2),W$6,0)),IF($E186="E",0,3))</f>
        <v>21.864999999999998</v>
      </c>
      <c r="X186" s="186" cm="1">
        <f t="array" aca="1" ref="X186" ca="1">ROUND(IF($Q186="Y",VLOOKUP($P186, INDIRECT($Q$2),X$6,0)*INDIRECT($P$1),VLOOKUP($P186, INDIRECT($Q$2),X$6,0)),IF($E186="E",0,3))</f>
        <v>0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50"/>
        <v>09075C</v>
      </c>
      <c r="AC186" s="130" t="str">
        <f t="shared" si="174"/>
        <v>Seasonal Environmental Health Technician - Sustainability, Healthy Homes &amp; Env</v>
      </c>
      <c r="AD186" s="284" t="str">
        <f t="shared" si="175"/>
        <v>01H</v>
      </c>
      <c r="AE186" s="282">
        <f t="shared" ca="1" si="164"/>
        <v>16.72</v>
      </c>
      <c r="AF186" s="282">
        <f t="shared" ca="1" si="165"/>
        <v>18.651</v>
      </c>
      <c r="AG186" s="282">
        <f t="shared" ca="1" si="166"/>
        <v>19.937000000000001</v>
      </c>
      <c r="AH186" s="282">
        <f t="shared" ca="1" si="167"/>
        <v>21.864999999999998</v>
      </c>
      <c r="AI186" s="282" t="str">
        <f t="shared" ca="1" si="168"/>
        <v/>
      </c>
      <c r="AJ186" s="282" t="str">
        <f t="shared" ca="1" si="155"/>
        <v/>
      </c>
      <c r="AK186" s="282" t="str">
        <f t="shared" ca="1" si="156"/>
        <v/>
      </c>
    </row>
    <row r="187" spans="1:38" x14ac:dyDescent="0.3">
      <c r="A187" s="75" t="s">
        <v>1040</v>
      </c>
      <c r="B187" s="75">
        <v>5</v>
      </c>
      <c r="C187" s="70" t="s">
        <v>1049</v>
      </c>
      <c r="D187" s="75">
        <v>233</v>
      </c>
      <c r="E187" s="75" t="s">
        <v>21</v>
      </c>
      <c r="F187" s="73" t="s">
        <v>1041</v>
      </c>
      <c r="G187" s="74">
        <f t="shared" si="159"/>
        <v>18.827000000000002</v>
      </c>
      <c r="H187" s="74">
        <f t="shared" si="160"/>
        <v>21.001000000000001</v>
      </c>
      <c r="I187" s="74">
        <f t="shared" si="161"/>
        <v>22.449000000000002</v>
      </c>
      <c r="J187" s="74">
        <f t="shared" si="162"/>
        <v>24.62</v>
      </c>
      <c r="K187" s="74">
        <f t="shared" si="163"/>
        <v>0</v>
      </c>
      <c r="L187" s="74">
        <f t="shared" si="169"/>
        <v>0</v>
      </c>
      <c r="M187" s="74">
        <f t="shared" si="170"/>
        <v>0</v>
      </c>
      <c r="N187" s="72"/>
      <c r="P187" s="187" t="str">
        <f t="shared" si="171"/>
        <v>59473C</v>
      </c>
      <c r="Q187" s="191" t="s">
        <v>600</v>
      </c>
      <c r="R187" s="188" t="str">
        <f t="shared" si="173"/>
        <v>Seasonal Environmental Health Technician - Food, Lodging &amp; Pools</v>
      </c>
      <c r="S187" s="189" t="str">
        <f t="shared" si="172"/>
        <v>149</v>
      </c>
      <c r="T187" s="389">
        <v>18.827000000000002</v>
      </c>
      <c r="U187" s="389">
        <v>21.001000000000001</v>
      </c>
      <c r="V187" s="389">
        <v>22.449000000000002</v>
      </c>
      <c r="W187" s="389">
        <v>24.62</v>
      </c>
      <c r="AA187" s="186"/>
      <c r="AB187" s="282" t="str">
        <f t="shared" si="150"/>
        <v>59473C</v>
      </c>
      <c r="AC187" s="130" t="str">
        <f t="shared" si="174"/>
        <v>Seasonal Environmental Health Technician - Food, Lodging &amp; Pools</v>
      </c>
      <c r="AD187" s="284" t="str">
        <f t="shared" si="175"/>
        <v>149</v>
      </c>
      <c r="AE187" s="282">
        <f t="shared" si="164"/>
        <v>18.827000000000002</v>
      </c>
      <c r="AF187" s="282">
        <f t="shared" si="165"/>
        <v>21.001000000000001</v>
      </c>
      <c r="AG187" s="282">
        <f t="shared" si="166"/>
        <v>22.449000000000002</v>
      </c>
      <c r="AH187" s="282">
        <f t="shared" si="167"/>
        <v>24.62</v>
      </c>
      <c r="AI187" s="282" t="str">
        <f t="shared" si="168"/>
        <v/>
      </c>
      <c r="AJ187" s="282" t="str">
        <f t="shared" si="155"/>
        <v/>
      </c>
      <c r="AK187" s="282" t="str">
        <f t="shared" si="156"/>
        <v/>
      </c>
    </row>
    <row r="188" spans="1:38" x14ac:dyDescent="0.3">
      <c r="A188" s="75" t="s">
        <v>198</v>
      </c>
      <c r="B188" s="75">
        <v>4</v>
      </c>
      <c r="C188" s="70" t="s">
        <v>196</v>
      </c>
      <c r="D188" s="75">
        <v>215</v>
      </c>
      <c r="E188" s="75" t="s">
        <v>21</v>
      </c>
      <c r="F188" s="73" t="s">
        <v>199</v>
      </c>
      <c r="G188" s="74">
        <f t="shared" ca="1" si="159"/>
        <v>16.72</v>
      </c>
      <c r="H188" s="74">
        <f t="shared" ca="1" si="160"/>
        <v>18.651</v>
      </c>
      <c r="I188" s="74">
        <f t="shared" ca="1" si="161"/>
        <v>19.937000000000001</v>
      </c>
      <c r="J188" s="74">
        <f t="shared" ca="1" si="162"/>
        <v>21.864999999999998</v>
      </c>
      <c r="K188" s="74">
        <f t="shared" ca="1" si="163"/>
        <v>0</v>
      </c>
      <c r="L188" s="74">
        <f t="shared" ca="1" si="169"/>
        <v>0</v>
      </c>
      <c r="M188" s="74">
        <f t="shared" ca="1" si="170"/>
        <v>0</v>
      </c>
      <c r="N188" s="72"/>
      <c r="P188" s="187" t="str">
        <f t="shared" si="171"/>
        <v>C09078</v>
      </c>
      <c r="Q188" s="191" t="s">
        <v>600</v>
      </c>
      <c r="R188" s="188" t="str">
        <f t="shared" si="173"/>
        <v>Seasonal Legislative Aide</v>
      </c>
      <c r="S188" s="189" t="str">
        <f t="shared" si="172"/>
        <v>01H</v>
      </c>
      <c r="T188" s="186" cm="1">
        <f t="array" aca="1" ref="T188" ca="1">ROUND(IF($Q188="Y",VLOOKUP($P188, INDIRECT($Q$2),T$6,0)*INDIRECT($P$1),VLOOKUP($P188, INDIRECT($Q$2),T$6,0)),IF($E188="E",0,3))</f>
        <v>16.72</v>
      </c>
      <c r="U188" s="186" cm="1">
        <f t="array" aca="1" ref="U188" ca="1">ROUND(IF($Q188="Y",VLOOKUP($P188, INDIRECT($Q$2),U$6,0)*INDIRECT($P$1),VLOOKUP($P188, INDIRECT($Q$2),U$6,0)),IF($E188="E",0,3))</f>
        <v>18.651</v>
      </c>
      <c r="V188" s="186" cm="1">
        <f t="array" aca="1" ref="V188" ca="1">ROUND(IF($Q188="Y",VLOOKUP($P188, INDIRECT($Q$2),V$6,0)*INDIRECT($P$1),VLOOKUP($P188, INDIRECT($Q$2),V$6,0)),IF($E188="E",0,3))</f>
        <v>19.937000000000001</v>
      </c>
      <c r="W188" s="186" cm="1">
        <f t="array" aca="1" ref="W188" ca="1">ROUND(IF($Q188="Y",VLOOKUP($P188, INDIRECT($Q$2),W$6,0)*INDIRECT($P$1),VLOOKUP($P188, INDIRECT($Q$2),W$6,0)),IF($E188="E",0,3))</f>
        <v>21.864999999999998</v>
      </c>
      <c r="X188" s="186" cm="1">
        <f t="array" aca="1" ref="X188" ca="1">ROUND(IF($Q188="Y",VLOOKUP($P188, INDIRECT($Q$2),X$6,0)*INDIRECT($P$1),VLOOKUP($P188, INDIRECT($Q$2),X$6,0)),IF($E188="E",0,3))</f>
        <v>0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50"/>
        <v>C09078</v>
      </c>
      <c r="AC188" s="130" t="str">
        <f t="shared" si="174"/>
        <v>Seasonal Legislative Aide</v>
      </c>
      <c r="AD188" s="284" t="str">
        <f t="shared" si="175"/>
        <v>01H</v>
      </c>
      <c r="AE188" s="282">
        <f t="shared" ca="1" si="164"/>
        <v>16.72</v>
      </c>
      <c r="AF188" s="282">
        <f t="shared" ca="1" si="165"/>
        <v>18.651</v>
      </c>
      <c r="AG188" s="282">
        <f t="shared" ca="1" si="166"/>
        <v>19.937000000000001</v>
      </c>
      <c r="AH188" s="282">
        <f t="shared" ca="1" si="167"/>
        <v>21.864999999999998</v>
      </c>
      <c r="AI188" s="282" t="str">
        <f t="shared" ca="1" si="168"/>
        <v/>
      </c>
      <c r="AJ188" s="282" t="str">
        <f t="shared" ca="1" si="155"/>
        <v/>
      </c>
      <c r="AK188" s="282" t="str">
        <f t="shared" ca="1" si="156"/>
        <v/>
      </c>
    </row>
    <row r="189" spans="1:38" x14ac:dyDescent="0.3">
      <c r="A189" s="75" t="s">
        <v>472</v>
      </c>
      <c r="B189" s="75">
        <v>10</v>
      </c>
      <c r="C189" s="70" t="s">
        <v>70</v>
      </c>
      <c r="D189" s="75">
        <v>465</v>
      </c>
      <c r="E189" s="75" t="s">
        <v>17</v>
      </c>
      <c r="F189" s="73" t="s">
        <v>466</v>
      </c>
      <c r="G189" s="74">
        <f t="shared" ca="1" si="159"/>
        <v>85189</v>
      </c>
      <c r="H189" s="74">
        <f t="shared" ca="1" si="160"/>
        <v>89430</v>
      </c>
      <c r="I189" s="74">
        <f t="shared" ca="1" si="161"/>
        <v>93913</v>
      </c>
      <c r="J189" s="74">
        <f t="shared" ca="1" si="162"/>
        <v>99986</v>
      </c>
      <c r="K189" s="74">
        <f t="shared" ca="1" si="163"/>
        <v>102783</v>
      </c>
      <c r="L189" s="74">
        <f t="shared" ca="1" si="169"/>
        <v>105664</v>
      </c>
      <c r="M189" s="74">
        <f t="shared" ca="1" si="170"/>
        <v>108676</v>
      </c>
      <c r="N189" s="72"/>
      <c r="P189" s="187" t="str">
        <f t="shared" si="171"/>
        <v>52936C</v>
      </c>
      <c r="Q189" s="191" t="s">
        <v>600</v>
      </c>
      <c r="R189" s="188" t="str">
        <f t="shared" si="173"/>
        <v>Senior Budget and Evaluation Analyst</v>
      </c>
      <c r="S189" s="189" t="str">
        <f t="shared" si="172"/>
        <v>34M</v>
      </c>
      <c r="T189" s="186" cm="1">
        <f t="array" aca="1" ref="T189" ca="1">ROUND(IF($Q189="Y",VLOOKUP($P189, INDIRECT($Q$2),T$6,0)*INDIRECT($P$1),VLOOKUP($P189, INDIRECT($Q$2),T$6,0)),IF($E189="E",0,3))</f>
        <v>85189</v>
      </c>
      <c r="U189" s="186" cm="1">
        <f t="array" aca="1" ref="U189" ca="1">ROUND(IF($Q189="Y",VLOOKUP($P189, INDIRECT($Q$2),U$6,0)*INDIRECT($P$1),VLOOKUP($P189, INDIRECT($Q$2),U$6,0)),IF($E189="E",0,3))</f>
        <v>89430</v>
      </c>
      <c r="V189" s="186" cm="1">
        <f t="array" aca="1" ref="V189" ca="1">ROUND(IF($Q189="Y",VLOOKUP($P189, INDIRECT($Q$2),V$6,0)*INDIRECT($P$1),VLOOKUP($P189, INDIRECT($Q$2),V$6,0)),IF($E189="E",0,3))</f>
        <v>93913</v>
      </c>
      <c r="W189" s="186" cm="1">
        <f t="array" aca="1" ref="W189" ca="1">ROUND(IF($Q189="Y",VLOOKUP($P189, INDIRECT($Q$2),W$6,0)*INDIRECT($P$1),VLOOKUP($P189, INDIRECT($Q$2),W$6,0)),IF($E189="E",0,3))</f>
        <v>99986</v>
      </c>
      <c r="X189" s="186" cm="1">
        <f t="array" aca="1" ref="X189" ca="1">ROUND(IF($Q189="Y",VLOOKUP($P189, INDIRECT($Q$2),X$6,0)*INDIRECT($P$1),VLOOKUP($P189, INDIRECT($Q$2),X$6,0)),IF($E189="E",0,3))</f>
        <v>102783</v>
      </c>
      <c r="Y189" s="186" cm="1">
        <f t="array" aca="1" ref="Y189" ca="1">ROUND(IF($Q189="Y",VLOOKUP($P189, INDIRECT($Q$2),Y$6,0)*INDIRECT($P$1),VLOOKUP($P189, INDIRECT($Q$2),Y$6,0)),IF($E189="E",0,3))</f>
        <v>105664</v>
      </c>
      <c r="Z189" s="186" cm="1">
        <f t="array" aca="1" ref="Z189" ca="1">ROUND(IF($Q189="Y",VLOOKUP($P189, INDIRECT($Q$2),Z$6,0)*INDIRECT($P$1),VLOOKUP($P189, INDIRECT($Q$2),Z$6,0)),IF($E189="E",0,3))</f>
        <v>108676</v>
      </c>
      <c r="AA189" s="186"/>
      <c r="AB189" s="282" t="str">
        <f t="shared" si="150"/>
        <v>52936C</v>
      </c>
      <c r="AC189" s="130" t="str">
        <f t="shared" si="174"/>
        <v>Senior Budget and Evaluation Analyst</v>
      </c>
      <c r="AD189" s="284" t="str">
        <f t="shared" si="175"/>
        <v>34M</v>
      </c>
      <c r="AE189" s="282">
        <f t="shared" ca="1" si="164"/>
        <v>40.957000000000001</v>
      </c>
      <c r="AF189" s="282">
        <f t="shared" ca="1" si="165"/>
        <v>42.995999999999995</v>
      </c>
      <c r="AG189" s="282">
        <f t="shared" ca="1" si="166"/>
        <v>45.150999999999996</v>
      </c>
      <c r="AH189" s="282">
        <f t="shared" ca="1" si="167"/>
        <v>48.070999999999998</v>
      </c>
      <c r="AI189" s="282">
        <f t="shared" ca="1" si="168"/>
        <v>49.414999999999999</v>
      </c>
      <c r="AJ189" s="282">
        <f t="shared" ca="1" si="155"/>
        <v>50.8</v>
      </c>
      <c r="AK189" s="282">
        <f t="shared" ca="1" si="156"/>
        <v>52.248999999999995</v>
      </c>
    </row>
    <row r="190" spans="1:38" x14ac:dyDescent="0.3">
      <c r="A190" s="75" t="s">
        <v>209</v>
      </c>
      <c r="B190" s="75">
        <v>12</v>
      </c>
      <c r="C190" s="70" t="s">
        <v>112</v>
      </c>
      <c r="D190" s="75">
        <v>555</v>
      </c>
      <c r="E190" s="75" t="s">
        <v>17</v>
      </c>
      <c r="F190" s="73" t="s">
        <v>429</v>
      </c>
      <c r="G190" s="74">
        <f t="shared" ca="1" si="159"/>
        <v>116410</v>
      </c>
      <c r="H190" s="74">
        <f t="shared" ca="1" si="160"/>
        <v>122574</v>
      </c>
      <c r="I190" s="74">
        <f t="shared" ca="1" si="161"/>
        <v>130854</v>
      </c>
      <c r="J190" s="74">
        <f t="shared" ca="1" si="162"/>
        <v>134514</v>
      </c>
      <c r="K190" s="74">
        <f t="shared" ca="1" si="163"/>
        <v>138285</v>
      </c>
      <c r="L190" s="74">
        <f t="shared" ca="1" si="169"/>
        <v>142226</v>
      </c>
      <c r="M190" s="74">
        <f t="shared" ca="1" si="170"/>
        <v>0</v>
      </c>
      <c r="N190" s="72"/>
      <c r="P190" s="187" t="str">
        <f t="shared" si="171"/>
        <v>04348C</v>
      </c>
      <c r="Q190" s="191" t="s">
        <v>600</v>
      </c>
      <c r="R190" s="188" t="str">
        <f t="shared" si="173"/>
        <v>Senior Collaboration Architect</v>
      </c>
      <c r="S190" s="189" t="str">
        <f t="shared" si="172"/>
        <v>53A</v>
      </c>
      <c r="T190" s="186" cm="1">
        <f t="array" aca="1" ref="T190" ca="1">ROUND(IF($Q190="Y",VLOOKUP($P190, INDIRECT($Q$2),T$6,0)*INDIRECT($P$1),VLOOKUP($P190, INDIRECT($Q$2),T$6,0)),IF($E190="E",0,3))</f>
        <v>116410</v>
      </c>
      <c r="U190" s="186" cm="1">
        <f t="array" aca="1" ref="U190" ca="1">ROUND(IF($Q190="Y",VLOOKUP($P190, INDIRECT($Q$2),U$6,0)*INDIRECT($P$1),VLOOKUP($P190, INDIRECT($Q$2),U$6,0)),IF($E190="E",0,3))</f>
        <v>122574</v>
      </c>
      <c r="V190" s="186" cm="1">
        <f t="array" aca="1" ref="V190" ca="1">ROUND(IF($Q190="Y",VLOOKUP($P190, INDIRECT($Q$2),V$6,0)*INDIRECT($P$1),VLOOKUP($P190, INDIRECT($Q$2),V$6,0)),IF($E190="E",0,3))</f>
        <v>130854</v>
      </c>
      <c r="W190" s="186" cm="1">
        <f t="array" aca="1" ref="W190" ca="1">ROUND(IF($Q190="Y",VLOOKUP($P190, INDIRECT($Q$2),W$6,0)*INDIRECT($P$1),VLOOKUP($P190, INDIRECT($Q$2),W$6,0)),IF($E190="E",0,3))</f>
        <v>134514</v>
      </c>
      <c r="X190" s="186" cm="1">
        <f t="array" aca="1" ref="X190" ca="1">ROUND(IF($Q190="Y",VLOOKUP($P190, INDIRECT($Q$2),X$6,0)*INDIRECT($P$1),VLOOKUP($P190, INDIRECT($Q$2),X$6,0)),IF($E190="E",0,3))</f>
        <v>138285</v>
      </c>
      <c r="Y190" s="186" cm="1">
        <f t="array" aca="1" ref="Y190" ca="1">ROUND(IF($Q190="Y",VLOOKUP($P190, INDIRECT($Q$2),Y$6,0)*INDIRECT($P$1),VLOOKUP($P190, INDIRECT($Q$2),Y$6,0)),IF($E190="E",0,3))</f>
        <v>142226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50"/>
        <v>04348C</v>
      </c>
      <c r="AC190" s="130" t="str">
        <f t="shared" si="174"/>
        <v>Senior Collaboration Architect</v>
      </c>
      <c r="AD190" s="284" t="str">
        <f t="shared" si="175"/>
        <v>53A</v>
      </c>
      <c r="AE190" s="282">
        <f t="shared" ca="1" si="164"/>
        <v>55.966999999999999</v>
      </c>
      <c r="AF190" s="282">
        <f t="shared" ca="1" si="165"/>
        <v>58.93</v>
      </c>
      <c r="AG190" s="282">
        <f t="shared" ca="1" si="166"/>
        <v>62.910999999999994</v>
      </c>
      <c r="AH190" s="282">
        <f t="shared" ca="1" si="167"/>
        <v>64.671000000000006</v>
      </c>
      <c r="AI190" s="282">
        <f t="shared" ca="1" si="168"/>
        <v>66.484000000000009</v>
      </c>
      <c r="AJ190" s="282">
        <f t="shared" ca="1" si="155"/>
        <v>68.378</v>
      </c>
      <c r="AK190" s="282" t="str">
        <f t="shared" ca="1" si="156"/>
        <v/>
      </c>
    </row>
    <row r="191" spans="1:38" x14ac:dyDescent="0.3">
      <c r="A191" s="75" t="s">
        <v>202</v>
      </c>
      <c r="B191" s="75">
        <v>12</v>
      </c>
      <c r="C191" s="70" t="s">
        <v>584</v>
      </c>
      <c r="D191" s="75">
        <v>542</v>
      </c>
      <c r="E191" s="75" t="s">
        <v>17</v>
      </c>
      <c r="F191" s="73" t="s">
        <v>430</v>
      </c>
      <c r="G191" s="74">
        <f t="shared" ca="1" si="159"/>
        <v>106093</v>
      </c>
      <c r="H191" s="74">
        <f t="shared" ca="1" si="160"/>
        <v>110341</v>
      </c>
      <c r="I191" s="74">
        <f t="shared" ca="1" si="161"/>
        <v>114759</v>
      </c>
      <c r="J191" s="74">
        <f t="shared" ca="1" si="162"/>
        <v>119355</v>
      </c>
      <c r="K191" s="74">
        <f t="shared" ca="1" si="163"/>
        <v>124133</v>
      </c>
      <c r="L191" s="74">
        <f t="shared" ca="1" si="169"/>
        <v>0</v>
      </c>
      <c r="M191" s="74">
        <f t="shared" ca="1" si="170"/>
        <v>0</v>
      </c>
      <c r="N191" s="72"/>
      <c r="P191" s="187" t="str">
        <f t="shared" si="171"/>
        <v>09172C</v>
      </c>
      <c r="Q191" s="191" t="s">
        <v>600</v>
      </c>
      <c r="R191" s="188" t="str">
        <f t="shared" si="173"/>
        <v xml:space="preserve">Senior Facilities Planner </v>
      </c>
      <c r="S191" s="189" t="str">
        <f t="shared" si="172"/>
        <v>053</v>
      </c>
      <c r="T191" s="186" cm="1">
        <f t="array" aca="1" ref="T191" ca="1">ROUND(IF($Q191="Y",VLOOKUP($P191, INDIRECT($Q$2),T$6,0)*INDIRECT($P$1),VLOOKUP($P191, INDIRECT($Q$2),T$6,0)),IF($E191="E",0,3))</f>
        <v>106093</v>
      </c>
      <c r="U191" s="186" cm="1">
        <f t="array" aca="1" ref="U191" ca="1">ROUND(IF($Q191="Y",VLOOKUP($P191, INDIRECT($Q$2),U$6,0)*INDIRECT($P$1),VLOOKUP($P191, INDIRECT($Q$2),U$6,0)),IF($E191="E",0,3))</f>
        <v>110341</v>
      </c>
      <c r="V191" s="186" cm="1">
        <f t="array" aca="1" ref="V191" ca="1">ROUND(IF($Q191="Y",VLOOKUP($P191, INDIRECT($Q$2),V$6,0)*INDIRECT($P$1),VLOOKUP($P191, INDIRECT($Q$2),V$6,0)),IF($E191="E",0,3))</f>
        <v>114759</v>
      </c>
      <c r="W191" s="186" cm="1">
        <f t="array" aca="1" ref="W191" ca="1">ROUND(IF($Q191="Y",VLOOKUP($P191, INDIRECT($Q$2),W$6,0)*INDIRECT($P$1),VLOOKUP($P191, INDIRECT($Q$2),W$6,0)),IF($E191="E",0,3))</f>
        <v>119355</v>
      </c>
      <c r="X191" s="186" cm="1">
        <f t="array" aca="1" ref="X191" ca="1">ROUND(IF($Q191="Y",VLOOKUP($P191, INDIRECT($Q$2),X$6,0)*INDIRECT($P$1),VLOOKUP($P191, INDIRECT($Q$2),X$6,0)),IF($E191="E",0,3))</f>
        <v>124133</v>
      </c>
      <c r="Y191" s="186" cm="1">
        <f t="array" aca="1" ref="Y191" ca="1">ROUND(IF($Q191="Y",VLOOKUP($P191, INDIRECT($Q$2),Y$6,0)*INDIRECT($P$1),VLOOKUP($P191, INDIRECT($Q$2),Y$6,0)),IF($E191="E",0,3))</f>
        <v>0</v>
      </c>
      <c r="Z191" s="186" cm="1">
        <f t="array" aca="1" ref="Z191" ca="1">ROUND(IF($Q191="Y",VLOOKUP($P191, INDIRECT($Q$2),Z$6,0)*INDIRECT($P$1),VLOOKUP($P191, INDIRECT($Q$2),Z$6,0)),IF($E191="E",0,3))</f>
        <v>0</v>
      </c>
      <c r="AA191" s="186"/>
      <c r="AB191" s="282" t="str">
        <f t="shared" si="150"/>
        <v>09172C</v>
      </c>
      <c r="AC191" s="130" t="str">
        <f t="shared" si="174"/>
        <v xml:space="preserve">Senior Facilities Planner </v>
      </c>
      <c r="AD191" s="284" t="str">
        <f t="shared" si="175"/>
        <v>053</v>
      </c>
      <c r="AE191" s="282">
        <f t="shared" ca="1" si="164"/>
        <v>51.006999999999998</v>
      </c>
      <c r="AF191" s="282">
        <f t="shared" ca="1" si="165"/>
        <v>53.048999999999999</v>
      </c>
      <c r="AG191" s="282">
        <f t="shared" ca="1" si="166"/>
        <v>55.172999999999995</v>
      </c>
      <c r="AH191" s="282">
        <f t="shared" ca="1" si="167"/>
        <v>57.382999999999996</v>
      </c>
      <c r="AI191" s="282">
        <f t="shared" ca="1" si="168"/>
        <v>59.68</v>
      </c>
      <c r="AJ191" s="282" t="str">
        <f t="shared" ca="1" si="155"/>
        <v/>
      </c>
      <c r="AK191" s="282" t="str">
        <f t="shared" ca="1" si="156"/>
        <v/>
      </c>
    </row>
    <row r="192" spans="1:38" x14ac:dyDescent="0.3">
      <c r="A192" s="75" t="s">
        <v>913</v>
      </c>
      <c r="B192" s="75">
        <v>12</v>
      </c>
      <c r="C192" s="70" t="s">
        <v>1008</v>
      </c>
      <c r="D192" s="75">
        <v>565</v>
      </c>
      <c r="E192" s="75" t="s">
        <v>17</v>
      </c>
      <c r="F192" s="73" t="s">
        <v>914</v>
      </c>
      <c r="G192" s="74">
        <f t="shared" si="159"/>
        <v>123949</v>
      </c>
      <c r="H192" s="74">
        <f t="shared" si="160"/>
        <v>128906.075</v>
      </c>
      <c r="I192" s="74">
        <f t="shared" si="161"/>
        <v>134061.57699999999</v>
      </c>
      <c r="J192" s="74">
        <f t="shared" si="162"/>
        <v>139424.041</v>
      </c>
      <c r="K192" s="74">
        <f t="shared" si="163"/>
        <v>145000</v>
      </c>
      <c r="L192" s="74">
        <f t="shared" ca="1" si="169"/>
        <v>0</v>
      </c>
      <c r="M192" s="74">
        <f t="shared" ca="1" si="170"/>
        <v>0</v>
      </c>
      <c r="N192" s="72"/>
      <c r="P192" s="187" t="str">
        <f t="shared" si="171"/>
        <v>59445C</v>
      </c>
      <c r="Q192" s="191" t="s">
        <v>600</v>
      </c>
      <c r="R192" s="188" t="str">
        <f t="shared" si="173"/>
        <v>Senior Program Manager-School Based Clinics</v>
      </c>
      <c r="S192" s="189" t="str">
        <f t="shared" si="172"/>
        <v>119</v>
      </c>
      <c r="T192" s="325">
        <v>123948.81945957316</v>
      </c>
      <c r="U192" s="325">
        <v>128906.0751068609</v>
      </c>
      <c r="V192" s="325">
        <v>134061.57740934668</v>
      </c>
      <c r="W192" s="325">
        <v>139424.04050572054</v>
      </c>
      <c r="X192" s="325">
        <v>145000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50"/>
        <v>59445C</v>
      </c>
      <c r="AC192" s="130" t="str">
        <f t="shared" si="174"/>
        <v>Senior Program Manager-School Based Clinics</v>
      </c>
      <c r="AD192" s="284" t="str">
        <f t="shared" si="175"/>
        <v>119</v>
      </c>
      <c r="AE192" s="282">
        <f t="shared" si="164"/>
        <v>59.591000000000001</v>
      </c>
      <c r="AF192" s="282">
        <f t="shared" si="165"/>
        <v>61.974999999999994</v>
      </c>
      <c r="AG192" s="282">
        <f t="shared" si="166"/>
        <v>64.453000000000003</v>
      </c>
      <c r="AH192" s="282">
        <f t="shared" si="167"/>
        <v>67.031000000000006</v>
      </c>
      <c r="AI192" s="282">
        <f t="shared" si="168"/>
        <v>69.712000000000003</v>
      </c>
      <c r="AJ192" s="282" t="str">
        <f t="shared" ref="AJ192:AJ220" ca="1" si="176">IF(Y192=0,"",IF($E192="E",ROUNDUP(Y192/2080,3),Y192))</f>
        <v/>
      </c>
      <c r="AK192" s="282" t="str">
        <f t="shared" ref="AK192:AK220" ca="1" si="177">IF(Z192=0,"",IF($E192="E",ROUNDUP(Z192/2080,3),Z192))</f>
        <v/>
      </c>
    </row>
    <row r="193" spans="1:37" x14ac:dyDescent="0.3">
      <c r="A193" s="75" t="s">
        <v>205</v>
      </c>
      <c r="B193" s="75">
        <v>12</v>
      </c>
      <c r="C193" s="70" t="s">
        <v>32</v>
      </c>
      <c r="D193" s="75">
        <v>575</v>
      </c>
      <c r="E193" s="75" t="s">
        <v>17</v>
      </c>
      <c r="F193" s="73" t="s">
        <v>433</v>
      </c>
      <c r="G193" s="74">
        <f t="shared" ca="1" si="159"/>
        <v>113791</v>
      </c>
      <c r="H193" s="74">
        <f t="shared" ca="1" si="160"/>
        <v>118342</v>
      </c>
      <c r="I193" s="74">
        <f t="shared" ca="1" si="161"/>
        <v>123075</v>
      </c>
      <c r="J193" s="74">
        <f t="shared" ca="1" si="162"/>
        <v>127998</v>
      </c>
      <c r="K193" s="74">
        <f t="shared" ca="1" si="163"/>
        <v>133117</v>
      </c>
      <c r="L193" s="74">
        <f t="shared" ca="1" si="169"/>
        <v>0</v>
      </c>
      <c r="M193" s="74">
        <f t="shared" ca="1" si="170"/>
        <v>0</v>
      </c>
      <c r="N193" s="72"/>
      <c r="P193" s="187" t="str">
        <f t="shared" si="171"/>
        <v>09175C</v>
      </c>
      <c r="Q193" s="191" t="s">
        <v>600</v>
      </c>
      <c r="R193" s="188" t="str">
        <f t="shared" si="173"/>
        <v>Senior Project Manager</v>
      </c>
      <c r="S193" s="189" t="str">
        <f t="shared" si="172"/>
        <v>105</v>
      </c>
      <c r="T193" s="186" cm="1">
        <f t="array" aca="1" ref="T193" ca="1">ROUND(IF($Q193="Y",VLOOKUP($P193, INDIRECT($Q$2),T$6,0)*INDIRECT($P$1),VLOOKUP($P193, INDIRECT($Q$2),T$6,0)),IF($E193="E",0,3))</f>
        <v>113791</v>
      </c>
      <c r="U193" s="186" cm="1">
        <f t="array" aca="1" ref="U193" ca="1">ROUND(IF($Q193="Y",VLOOKUP($P193, INDIRECT($Q$2),U$6,0)*INDIRECT($P$1),VLOOKUP($P193, INDIRECT($Q$2),U$6,0)),IF($E193="E",0,3))</f>
        <v>118342</v>
      </c>
      <c r="V193" s="186" cm="1">
        <f t="array" aca="1" ref="V193" ca="1">ROUND(IF($Q193="Y",VLOOKUP($P193, INDIRECT($Q$2),V$6,0)*INDIRECT($P$1),VLOOKUP($P193, INDIRECT($Q$2),V$6,0)),IF($E193="E",0,3))</f>
        <v>123075</v>
      </c>
      <c r="W193" s="186" cm="1">
        <f t="array" aca="1" ref="W193" ca="1">ROUND(IF($Q193="Y",VLOOKUP($P193, INDIRECT($Q$2),W$6,0)*INDIRECT($P$1),VLOOKUP($P193, INDIRECT($Q$2),W$6,0)),IF($E193="E",0,3))</f>
        <v>127998</v>
      </c>
      <c r="X193" s="186" cm="1">
        <f t="array" aca="1" ref="X193" ca="1">ROUND(IF($Q193="Y",VLOOKUP($P193, INDIRECT($Q$2),X$6,0)*INDIRECT($P$1),VLOOKUP($P193, INDIRECT($Q$2),X$6,0)),IF($E193="E",0,3))</f>
        <v>133117</v>
      </c>
      <c r="Y193" s="186" cm="1">
        <f t="array" aca="1" ref="Y193" ca="1">ROUND(IF($Q193="Y",VLOOKUP($P193, INDIRECT($Q$2),Y$6,0)*INDIRECT($P$1),VLOOKUP($P193, INDIRECT($Q$2),Y$6,0)),IF($E193="E",0,3))</f>
        <v>0</v>
      </c>
      <c r="Z193" s="186" cm="1">
        <f t="array" aca="1" ref="Z193" ca="1">ROUND(IF($Q193="Y",VLOOKUP($P193, INDIRECT($Q$2),Z$6,0)*INDIRECT($P$1),VLOOKUP($P193, INDIRECT($Q$2),Z$6,0)),IF($E193="E",0,3))</f>
        <v>0</v>
      </c>
      <c r="AA193" s="186"/>
      <c r="AB193" s="282" t="str">
        <f t="shared" si="150"/>
        <v>09175C</v>
      </c>
      <c r="AC193" s="130" t="str">
        <f t="shared" si="174"/>
        <v>Senior Project Manager</v>
      </c>
      <c r="AD193" s="284" t="str">
        <f t="shared" si="175"/>
        <v>105</v>
      </c>
      <c r="AE193" s="282">
        <f t="shared" ca="1" si="164"/>
        <v>54.707999999999998</v>
      </c>
      <c r="AF193" s="282">
        <f t="shared" ca="1" si="165"/>
        <v>56.896000000000001</v>
      </c>
      <c r="AG193" s="282">
        <f t="shared" ca="1" si="166"/>
        <v>59.170999999999999</v>
      </c>
      <c r="AH193" s="282">
        <f t="shared" ca="1" si="167"/>
        <v>61.537999999999997</v>
      </c>
      <c r="AI193" s="282">
        <f t="shared" ca="1" si="168"/>
        <v>63.998999999999995</v>
      </c>
      <c r="AJ193" s="282" t="str">
        <f t="shared" ca="1" si="176"/>
        <v/>
      </c>
      <c r="AK193" s="282" t="str">
        <f t="shared" ca="1" si="177"/>
        <v/>
      </c>
    </row>
    <row r="194" spans="1:37" x14ac:dyDescent="0.3">
      <c r="A194" s="75" t="s">
        <v>1032</v>
      </c>
      <c r="B194" s="75">
        <v>12</v>
      </c>
      <c r="C194" s="70" t="s">
        <v>32</v>
      </c>
      <c r="D194" s="75">
        <v>575</v>
      </c>
      <c r="E194" s="75" t="s">
        <v>17</v>
      </c>
      <c r="F194" s="73" t="s">
        <v>1033</v>
      </c>
      <c r="G194" s="74">
        <f t="shared" si="159"/>
        <v>113791</v>
      </c>
      <c r="H194" s="74">
        <f t="shared" si="160"/>
        <v>118342</v>
      </c>
      <c r="I194" s="74">
        <f t="shared" si="161"/>
        <v>123075</v>
      </c>
      <c r="J194" s="74">
        <f t="shared" si="162"/>
        <v>127998</v>
      </c>
      <c r="K194" s="74">
        <f t="shared" si="163"/>
        <v>133117</v>
      </c>
      <c r="L194" s="74">
        <f t="shared" si="169"/>
        <v>0</v>
      </c>
      <c r="M194" s="74">
        <f t="shared" si="170"/>
        <v>0</v>
      </c>
      <c r="N194" s="72"/>
      <c r="P194" s="187" t="str">
        <f t="shared" si="171"/>
        <v>53083C</v>
      </c>
      <c r="Q194" s="191" t="s">
        <v>600</v>
      </c>
      <c r="R194" s="188" t="str">
        <f t="shared" si="173"/>
        <v>Senior Project Manager - General</v>
      </c>
      <c r="S194" s="189" t="str">
        <f t="shared" si="172"/>
        <v>105</v>
      </c>
      <c r="T194" s="186">
        <v>113791</v>
      </c>
      <c r="U194" s="186">
        <v>118342</v>
      </c>
      <c r="V194" s="186">
        <v>123075</v>
      </c>
      <c r="W194" s="186">
        <v>127998</v>
      </c>
      <c r="X194" s="186">
        <v>133117</v>
      </c>
      <c r="AA194" s="186"/>
      <c r="AB194" s="282" t="str">
        <f t="shared" si="150"/>
        <v>53083C</v>
      </c>
      <c r="AC194" s="130" t="str">
        <f t="shared" si="174"/>
        <v>Senior Project Manager - General</v>
      </c>
      <c r="AD194" s="284" t="str">
        <f t="shared" si="175"/>
        <v>105</v>
      </c>
      <c r="AE194" s="282">
        <f t="shared" si="164"/>
        <v>54.707999999999998</v>
      </c>
      <c r="AF194" s="282">
        <f t="shared" si="165"/>
        <v>56.896000000000001</v>
      </c>
      <c r="AG194" s="282">
        <f t="shared" si="166"/>
        <v>59.170999999999999</v>
      </c>
      <c r="AH194" s="282">
        <f t="shared" si="167"/>
        <v>61.537999999999997</v>
      </c>
      <c r="AI194" s="282">
        <f t="shared" si="168"/>
        <v>63.998999999999995</v>
      </c>
      <c r="AJ194" s="282" t="str">
        <f t="shared" si="176"/>
        <v/>
      </c>
      <c r="AK194" s="282" t="str">
        <f t="shared" si="177"/>
        <v/>
      </c>
    </row>
    <row r="195" spans="1:37" x14ac:dyDescent="0.3">
      <c r="A195" s="75" t="s">
        <v>833</v>
      </c>
      <c r="B195" s="75">
        <v>11</v>
      </c>
      <c r="C195" s="70" t="s">
        <v>164</v>
      </c>
      <c r="D195" s="75">
        <v>503</v>
      </c>
      <c r="E195" s="75" t="s">
        <v>17</v>
      </c>
      <c r="F195" s="73" t="s">
        <v>832</v>
      </c>
      <c r="G195" s="74">
        <f t="shared" ca="1" si="159"/>
        <v>101439</v>
      </c>
      <c r="H195" s="74">
        <f t="shared" ca="1" si="160"/>
        <v>105493</v>
      </c>
      <c r="I195" s="74">
        <f t="shared" ca="1" si="161"/>
        <v>109716</v>
      </c>
      <c r="J195" s="74">
        <f t="shared" ca="1" si="162"/>
        <v>114104</v>
      </c>
      <c r="K195" s="74">
        <f t="shared" ca="1" si="163"/>
        <v>118668</v>
      </c>
      <c r="L195" s="74">
        <f t="shared" ca="1" si="169"/>
        <v>0</v>
      </c>
      <c r="M195" s="74">
        <f t="shared" ca="1" si="170"/>
        <v>0</v>
      </c>
      <c r="N195" s="72"/>
      <c r="P195" s="187" t="str">
        <f t="shared" si="171"/>
        <v>53012C</v>
      </c>
      <c r="Q195" s="191" t="s">
        <v>600</v>
      </c>
      <c r="R195" s="188" t="str">
        <f t="shared" si="173"/>
        <v>Senior Public Health Program Manager - Maternal, Child &amp; Adolescent Health</v>
      </c>
      <c r="S195" s="189" t="str">
        <f t="shared" si="172"/>
        <v>103</v>
      </c>
      <c r="T195" s="186" cm="1">
        <f t="array" aca="1" ref="T195" ca="1">ROUND(IF($Q195="Y",VLOOKUP($P195, INDIRECT($Q$2),T$6,0)*INDIRECT($P$1),VLOOKUP($P195, INDIRECT($Q$2),T$6,0)),IF($E195="E",0,3))</f>
        <v>101439</v>
      </c>
      <c r="U195" s="186" cm="1">
        <f t="array" aca="1" ref="U195" ca="1">ROUND(IF($Q195="Y",VLOOKUP($P195, INDIRECT($Q$2),U$6,0)*INDIRECT($P$1),VLOOKUP($P195, INDIRECT($Q$2),U$6,0)),IF($E195="E",0,3))</f>
        <v>105493</v>
      </c>
      <c r="V195" s="186" cm="1">
        <f t="array" aca="1" ref="V195" ca="1">ROUND(IF($Q195="Y",VLOOKUP($P195, INDIRECT($Q$2),V$6,0)*INDIRECT($P$1),VLOOKUP($P195, INDIRECT($Q$2),V$6,0)),IF($E195="E",0,3))</f>
        <v>109716</v>
      </c>
      <c r="W195" s="186" cm="1">
        <f t="array" aca="1" ref="W195" ca="1">ROUND(IF($Q195="Y",VLOOKUP($P195, INDIRECT($Q$2),W$6,0)*INDIRECT($P$1),VLOOKUP($P195, INDIRECT($Q$2),W$6,0)),IF($E195="E",0,3))</f>
        <v>114104</v>
      </c>
      <c r="X195" s="186" cm="1">
        <f t="array" aca="1" ref="X195" ca="1">ROUND(IF($Q195="Y",VLOOKUP($P195, INDIRECT($Q$2),X$6,0)*INDIRECT($P$1),VLOOKUP($P195, INDIRECT($Q$2),X$6,0)),IF($E195="E",0,3))</f>
        <v>118668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50"/>
        <v>53012C</v>
      </c>
      <c r="AC195" s="130" t="str">
        <f t="shared" si="174"/>
        <v>Senior Public Health Program Manager - Maternal, Child &amp; Adolescent Health</v>
      </c>
      <c r="AD195" s="284" t="str">
        <f t="shared" si="175"/>
        <v>103</v>
      </c>
      <c r="AE195" s="282">
        <f t="shared" ca="1" si="164"/>
        <v>48.768999999999998</v>
      </c>
      <c r="AF195" s="282">
        <f t="shared" ca="1" si="165"/>
        <v>50.717999999999996</v>
      </c>
      <c r="AG195" s="282">
        <f t="shared" ca="1" si="166"/>
        <v>52.748999999999995</v>
      </c>
      <c r="AH195" s="282">
        <f t="shared" ca="1" si="167"/>
        <v>54.857999999999997</v>
      </c>
      <c r="AI195" s="282">
        <f t="shared" ca="1" si="168"/>
        <v>57.052</v>
      </c>
      <c r="AJ195" s="282" t="str">
        <f t="shared" ca="1" si="176"/>
        <v/>
      </c>
      <c r="AK195" s="282" t="str">
        <f t="shared" ca="1" si="177"/>
        <v/>
      </c>
    </row>
    <row r="196" spans="1:37" x14ac:dyDescent="0.3">
      <c r="A196" s="75" t="s">
        <v>206</v>
      </c>
      <c r="B196" s="75">
        <v>11</v>
      </c>
      <c r="C196" s="70" t="s">
        <v>124</v>
      </c>
      <c r="D196" s="75">
        <v>515</v>
      </c>
      <c r="E196" s="75" t="s">
        <v>17</v>
      </c>
      <c r="F196" s="73" t="s">
        <v>434</v>
      </c>
      <c r="G196" s="74">
        <f t="shared" ca="1" si="159"/>
        <v>101439</v>
      </c>
      <c r="H196" s="74">
        <f t="shared" ca="1" si="160"/>
        <v>105494</v>
      </c>
      <c r="I196" s="74">
        <f t="shared" ca="1" si="161"/>
        <v>109716</v>
      </c>
      <c r="J196" s="74">
        <f t="shared" ca="1" si="162"/>
        <v>114104</v>
      </c>
      <c r="K196" s="74">
        <f t="shared" ca="1" si="163"/>
        <v>118668</v>
      </c>
      <c r="L196" s="74">
        <f t="shared" ca="1" si="169"/>
        <v>0</v>
      </c>
      <c r="M196" s="74">
        <f t="shared" ca="1" si="170"/>
        <v>0</v>
      </c>
      <c r="N196" s="72"/>
      <c r="P196" s="187" t="str">
        <f t="shared" si="171"/>
        <v>09155C</v>
      </c>
      <c r="Q196" s="191" t="s">
        <v>600</v>
      </c>
      <c r="R196" s="188" t="str">
        <f t="shared" si="173"/>
        <v>Senior Transportation Planner</v>
      </c>
      <c r="S196" s="189" t="str">
        <f t="shared" si="172"/>
        <v>104</v>
      </c>
      <c r="T196" s="186" cm="1">
        <f t="array" aca="1" ref="T196" ca="1">ROUND(IF($Q196="Y",VLOOKUP($P196, INDIRECT($Q$2),T$6,0)*INDIRECT($P$1),VLOOKUP($P196, INDIRECT($Q$2),T$6,0)),IF($E196="E",0,3))</f>
        <v>101439</v>
      </c>
      <c r="U196" s="186" cm="1">
        <f t="array" aca="1" ref="U196" ca="1">ROUND(IF($Q196="Y",VLOOKUP($P196, INDIRECT($Q$2),U$6,0)*INDIRECT($P$1),VLOOKUP($P196, INDIRECT($Q$2),U$6,0)),IF($E196="E",0,3))</f>
        <v>105494</v>
      </c>
      <c r="V196" s="186" cm="1">
        <f t="array" aca="1" ref="V196" ca="1">ROUND(IF($Q196="Y",VLOOKUP($P196, INDIRECT($Q$2),V$6,0)*INDIRECT($P$1),VLOOKUP($P196, INDIRECT($Q$2),V$6,0)),IF($E196="E",0,3))</f>
        <v>109716</v>
      </c>
      <c r="W196" s="186" cm="1">
        <f t="array" aca="1" ref="W196" ca="1">ROUND(IF($Q196="Y",VLOOKUP($P196, INDIRECT($Q$2),W$6,0)*INDIRECT($P$1),VLOOKUP($P196, INDIRECT($Q$2),W$6,0)),IF($E196="E",0,3))</f>
        <v>114104</v>
      </c>
      <c r="X196" s="186" cm="1">
        <f t="array" aca="1" ref="X196" ca="1">ROUND(IF($Q196="Y",VLOOKUP($P196, INDIRECT($Q$2),X$6,0)*INDIRECT($P$1),VLOOKUP($P196, INDIRECT($Q$2),X$6,0)),IF($E196="E",0,3))</f>
        <v>118668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50"/>
        <v>09155C</v>
      </c>
      <c r="AC196" s="130" t="str">
        <f t="shared" si="174"/>
        <v>Senior Transportation Planner</v>
      </c>
      <c r="AD196" s="284" t="str">
        <f t="shared" si="175"/>
        <v>104</v>
      </c>
      <c r="AE196" s="282">
        <f t="shared" ca="1" si="164"/>
        <v>48.768999999999998</v>
      </c>
      <c r="AF196" s="282">
        <f t="shared" ca="1" si="165"/>
        <v>50.719000000000001</v>
      </c>
      <c r="AG196" s="282">
        <f t="shared" ca="1" si="166"/>
        <v>52.748999999999995</v>
      </c>
      <c r="AH196" s="282">
        <f t="shared" ca="1" si="167"/>
        <v>54.857999999999997</v>
      </c>
      <c r="AI196" s="282">
        <f t="shared" ca="1" si="168"/>
        <v>57.052</v>
      </c>
      <c r="AJ196" s="282" t="str">
        <f t="shared" ca="1" si="176"/>
        <v/>
      </c>
      <c r="AK196" s="282" t="str">
        <f t="shared" ca="1" si="177"/>
        <v/>
      </c>
    </row>
    <row r="197" spans="1:37" x14ac:dyDescent="0.3">
      <c r="A197" s="75" t="s">
        <v>674</v>
      </c>
      <c r="B197" s="75">
        <v>10</v>
      </c>
      <c r="C197" s="70" t="s">
        <v>44</v>
      </c>
      <c r="D197" s="75">
        <v>460</v>
      </c>
      <c r="E197" s="75" t="s">
        <v>17</v>
      </c>
      <c r="F197" s="73" t="s">
        <v>673</v>
      </c>
      <c r="G197" s="74">
        <f t="shared" ca="1" si="159"/>
        <v>83605</v>
      </c>
      <c r="H197" s="74">
        <f t="shared" ca="1" si="160"/>
        <v>87922</v>
      </c>
      <c r="I197" s="74">
        <f t="shared" ca="1" si="161"/>
        <v>92403</v>
      </c>
      <c r="J197" s="74">
        <f t="shared" ca="1" si="162"/>
        <v>98658</v>
      </c>
      <c r="K197" s="74">
        <f t="shared" ca="1" si="163"/>
        <v>101421</v>
      </c>
      <c r="L197" s="74">
        <f t="shared" ca="1" si="169"/>
        <v>104261</v>
      </c>
      <c r="M197" s="74">
        <f t="shared" ca="1" si="170"/>
        <v>107235</v>
      </c>
      <c r="N197" s="72"/>
      <c r="P197" s="187" t="str">
        <f t="shared" si="171"/>
        <v>52993C</v>
      </c>
      <c r="Q197" s="191" t="s">
        <v>600</v>
      </c>
      <c r="R197" s="188" t="str">
        <f t="shared" si="173"/>
        <v>Service Center Operations Manager</v>
      </c>
      <c r="S197" s="189" t="str">
        <f t="shared" si="172"/>
        <v>34D</v>
      </c>
      <c r="T197" s="186" cm="1">
        <f t="array" aca="1" ref="T197" ca="1">ROUND(IF($Q197="Y",VLOOKUP($P197, INDIRECT($Q$2),T$6,0)*INDIRECT($P$1),VLOOKUP($P197, INDIRECT($Q$2),T$6,0)),IF($E197="E",0,3))</f>
        <v>83605</v>
      </c>
      <c r="U197" s="186" cm="1">
        <f t="array" aca="1" ref="U197" ca="1">ROUND(IF($Q197="Y",VLOOKUP($P197, INDIRECT($Q$2),U$6,0)*INDIRECT($P$1),VLOOKUP($P197, INDIRECT($Q$2),U$6,0)),IF($E197="E",0,3))</f>
        <v>87922</v>
      </c>
      <c r="V197" s="186" cm="1">
        <f t="array" aca="1" ref="V197" ca="1">ROUND(IF($Q197="Y",VLOOKUP($P197, INDIRECT($Q$2),V$6,0)*INDIRECT($P$1),VLOOKUP($P197, INDIRECT($Q$2),V$6,0)),IF($E197="E",0,3))</f>
        <v>92403</v>
      </c>
      <c r="W197" s="186" cm="1">
        <f t="array" aca="1" ref="W197" ca="1">ROUND(IF($Q197="Y",VLOOKUP($P197, INDIRECT($Q$2),W$6,0)*INDIRECT($P$1),VLOOKUP($P197, INDIRECT($Q$2),W$6,0)),IF($E197="E",0,3))</f>
        <v>98658</v>
      </c>
      <c r="X197" s="186" cm="1">
        <f t="array" aca="1" ref="X197" ca="1">ROUND(IF($Q197="Y",VLOOKUP($P197, INDIRECT($Q$2),X$6,0)*INDIRECT($P$1),VLOOKUP($P197, INDIRECT($Q$2),X$6,0)),IF($E197="E",0,3))</f>
        <v>101421</v>
      </c>
      <c r="Y197" s="186" cm="1">
        <f t="array" aca="1" ref="Y197" ca="1">ROUND(IF($Q197="Y",VLOOKUP($P197, INDIRECT($Q$2),Y$6,0)*INDIRECT($P$1),VLOOKUP($P197, INDIRECT($Q$2),Y$6,0)),IF($E197="E",0,3))</f>
        <v>104261</v>
      </c>
      <c r="Z197" s="186" cm="1">
        <f t="array" aca="1" ref="Z197" ca="1">ROUND(IF($Q197="Y",VLOOKUP($P197, INDIRECT($Q$2),Z$6,0)*INDIRECT($P$1),VLOOKUP($P197, INDIRECT($Q$2),Z$6,0)),IF($E197="E",0,3))</f>
        <v>107235</v>
      </c>
      <c r="AA197" s="186"/>
      <c r="AB197" s="282" t="str">
        <f t="shared" si="150"/>
        <v>52993C</v>
      </c>
      <c r="AC197" s="130" t="str">
        <f t="shared" si="174"/>
        <v>Service Center Operations Manager</v>
      </c>
      <c r="AD197" s="284" t="str">
        <f t="shared" si="175"/>
        <v>34D</v>
      </c>
      <c r="AE197" s="282">
        <f t="shared" ca="1" si="164"/>
        <v>40.195</v>
      </c>
      <c r="AF197" s="282">
        <f t="shared" ca="1" si="165"/>
        <v>42.271000000000001</v>
      </c>
      <c r="AG197" s="282">
        <f t="shared" ca="1" si="166"/>
        <v>44.424999999999997</v>
      </c>
      <c r="AH197" s="282">
        <f t="shared" ca="1" si="167"/>
        <v>47.431999999999995</v>
      </c>
      <c r="AI197" s="282">
        <f t="shared" ca="1" si="168"/>
        <v>48.760999999999996</v>
      </c>
      <c r="AJ197" s="282">
        <f t="shared" ca="1" si="176"/>
        <v>50.125999999999998</v>
      </c>
      <c r="AK197" s="282">
        <f t="shared" ca="1" si="177"/>
        <v>51.555999999999997</v>
      </c>
    </row>
    <row r="198" spans="1:37" x14ac:dyDescent="0.3">
      <c r="A198" s="75" t="s">
        <v>208</v>
      </c>
      <c r="B198" s="75">
        <v>8</v>
      </c>
      <c r="C198" s="70" t="s">
        <v>207</v>
      </c>
      <c r="D198" s="75">
        <v>368</v>
      </c>
      <c r="E198" s="75" t="s">
        <v>21</v>
      </c>
      <c r="F198" s="73" t="s">
        <v>435</v>
      </c>
      <c r="G198" s="74">
        <f t="shared" ca="1" si="159"/>
        <v>35.932000000000002</v>
      </c>
      <c r="H198" s="74">
        <f t="shared" ca="1" si="160"/>
        <v>37.732999999999997</v>
      </c>
      <c r="I198" s="74">
        <f t="shared" ca="1" si="161"/>
        <v>40.183</v>
      </c>
      <c r="J198" s="74">
        <f t="shared" ca="1" si="162"/>
        <v>40.837000000000003</v>
      </c>
      <c r="K198" s="74">
        <f t="shared" ca="1" si="163"/>
        <v>41.981000000000002</v>
      </c>
      <c r="L198" s="74">
        <f t="shared" ca="1" si="169"/>
        <v>43.176000000000002</v>
      </c>
      <c r="M198" s="74">
        <f t="shared" ca="1" si="170"/>
        <v>0</v>
      </c>
      <c r="N198" s="72"/>
      <c r="P198" s="187" t="str">
        <f t="shared" si="171"/>
        <v>09201C</v>
      </c>
      <c r="Q198" s="191" t="s">
        <v>600</v>
      </c>
      <c r="R198" s="188" t="str">
        <f t="shared" si="173"/>
        <v>Shift Supervisor, 311 Call Center</v>
      </c>
      <c r="S198" s="189" t="str">
        <f t="shared" si="172"/>
        <v>81</v>
      </c>
      <c r="T198" s="186" cm="1">
        <f t="array" aca="1" ref="T198" ca="1">ROUND(IF($Q198="Y",VLOOKUP($P198, INDIRECT($Q$2),T$6,0)*INDIRECT($P$1),VLOOKUP($P198, INDIRECT($Q$2),T$6,0)),IF($E198="E",0,3))</f>
        <v>35.932000000000002</v>
      </c>
      <c r="U198" s="186" cm="1">
        <f t="array" aca="1" ref="U198" ca="1">ROUND(IF($Q198="Y",VLOOKUP($P198, INDIRECT($Q$2),U$6,0)*INDIRECT($P$1),VLOOKUP($P198, INDIRECT($Q$2),U$6,0)),IF($E198="E",0,3))</f>
        <v>37.732999999999997</v>
      </c>
      <c r="V198" s="186" cm="1">
        <f t="array" aca="1" ref="V198" ca="1">ROUND(IF($Q198="Y",VLOOKUP($P198, INDIRECT($Q$2),V$6,0)*INDIRECT($P$1),VLOOKUP($P198, INDIRECT($Q$2),V$6,0)),IF($E198="E",0,3))</f>
        <v>40.183</v>
      </c>
      <c r="W198" s="186" cm="1">
        <f t="array" aca="1" ref="W198" ca="1">ROUND(IF($Q198="Y",VLOOKUP($P198, INDIRECT($Q$2),W$6,0)*INDIRECT($P$1),VLOOKUP($P198, INDIRECT($Q$2),W$6,0)),IF($E198="E",0,3))</f>
        <v>40.837000000000003</v>
      </c>
      <c r="X198" s="186" cm="1">
        <f t="array" aca="1" ref="X198" ca="1">ROUND(IF($Q198="Y",VLOOKUP($P198, INDIRECT($Q$2),X$6,0)*INDIRECT($P$1),VLOOKUP($P198, INDIRECT($Q$2),X$6,0)),IF($E198="E",0,3))</f>
        <v>41.981000000000002</v>
      </c>
      <c r="Y198" s="186" cm="1">
        <f t="array" aca="1" ref="Y198" ca="1">ROUND(IF($Q198="Y",VLOOKUP($P198, INDIRECT($Q$2),Y$6,0)*INDIRECT($P$1),VLOOKUP($P198, INDIRECT($Q$2),Y$6,0)),IF($E198="E",0,3))</f>
        <v>43.176000000000002</v>
      </c>
      <c r="Z198" s="186" cm="1">
        <f t="array" aca="1" ref="Z198" ca="1">ROUND(IF($Q198="Y",VLOOKUP($P198, INDIRECT($Q$2),Z$6,0)*INDIRECT($P$1),VLOOKUP($P198, INDIRECT($Q$2),Z$6,0)),IF($E198="E",0,3))</f>
        <v>0</v>
      </c>
      <c r="AA198" s="186"/>
      <c r="AB198" s="282" t="str">
        <f t="shared" si="150"/>
        <v>09201C</v>
      </c>
      <c r="AC198" s="130" t="str">
        <f t="shared" si="174"/>
        <v>Shift Supervisor, 311 Call Center</v>
      </c>
      <c r="AD198" s="284" t="str">
        <f t="shared" si="175"/>
        <v>81</v>
      </c>
      <c r="AE198" s="282">
        <f t="shared" ca="1" si="164"/>
        <v>35.932000000000002</v>
      </c>
      <c r="AF198" s="282">
        <f t="shared" ca="1" si="165"/>
        <v>37.732999999999997</v>
      </c>
      <c r="AG198" s="282">
        <f t="shared" ca="1" si="166"/>
        <v>40.183</v>
      </c>
      <c r="AH198" s="282">
        <f t="shared" ca="1" si="167"/>
        <v>40.837000000000003</v>
      </c>
      <c r="AI198" s="282">
        <f t="shared" ca="1" si="168"/>
        <v>41.981000000000002</v>
      </c>
      <c r="AJ198" s="282">
        <f t="shared" ca="1" si="176"/>
        <v>43.176000000000002</v>
      </c>
      <c r="AK198" s="282" t="str">
        <f t="shared" ca="1" si="177"/>
        <v/>
      </c>
    </row>
    <row r="199" spans="1:37" x14ac:dyDescent="0.3">
      <c r="A199" s="75" t="s">
        <v>819</v>
      </c>
      <c r="B199" s="75">
        <v>11</v>
      </c>
      <c r="C199" s="70" t="s">
        <v>888</v>
      </c>
      <c r="D199" s="75">
        <v>528</v>
      </c>
      <c r="E199" s="75" t="s">
        <v>17</v>
      </c>
      <c r="F199" s="73" t="s">
        <v>887</v>
      </c>
      <c r="G199" s="74">
        <f t="shared" ca="1" si="159"/>
        <v>102407</v>
      </c>
      <c r="H199" s="74">
        <f t="shared" ca="1" si="160"/>
        <v>106507</v>
      </c>
      <c r="I199" s="74">
        <f t="shared" ca="1" si="161"/>
        <v>110772</v>
      </c>
      <c r="J199" s="74">
        <f t="shared" ca="1" si="162"/>
        <v>115208</v>
      </c>
      <c r="K199" s="74">
        <f t="shared" ca="1" si="163"/>
        <v>119821</v>
      </c>
      <c r="L199" s="74">
        <f t="shared" ca="1" si="169"/>
        <v>0</v>
      </c>
      <c r="M199" s="74">
        <f t="shared" ca="1" si="170"/>
        <v>0</v>
      </c>
      <c r="N199" s="72"/>
      <c r="P199" s="187" t="str">
        <f t="shared" si="171"/>
        <v>53009C</v>
      </c>
      <c r="Q199" s="191" t="s">
        <v>600</v>
      </c>
      <c r="R199" s="188" t="str">
        <f t="shared" si="173"/>
        <v>Strategic Information Center Manager - MPD</v>
      </c>
      <c r="S199" s="189" t="str">
        <f t="shared" si="172"/>
        <v>116</v>
      </c>
      <c r="T199" s="186" cm="1">
        <f t="array" aca="1" ref="T199" ca="1">ROUND(IF($Q199="Y",VLOOKUP($P199, INDIRECT($Q$2),T$6,0)*INDIRECT($P$1),VLOOKUP($P199, INDIRECT($Q$2),T$6,0)),IF($E199="E",0,3))</f>
        <v>102407</v>
      </c>
      <c r="U199" s="186" cm="1">
        <f t="array" aca="1" ref="U199" ca="1">ROUND(IF($Q199="Y",VLOOKUP($P199, INDIRECT($Q$2),U$6,0)*INDIRECT($P$1),VLOOKUP($P199, INDIRECT($Q$2),U$6,0)),IF($E199="E",0,3))</f>
        <v>106507</v>
      </c>
      <c r="V199" s="186" cm="1">
        <f t="array" aca="1" ref="V199" ca="1">ROUND(IF($Q199="Y",VLOOKUP($P199, INDIRECT($Q$2),V$6,0)*INDIRECT($P$1),VLOOKUP($P199, INDIRECT($Q$2),V$6,0)),IF($E199="E",0,3))</f>
        <v>110772</v>
      </c>
      <c r="W199" s="186" cm="1">
        <f t="array" aca="1" ref="W199" ca="1">ROUND(IF($Q199="Y",VLOOKUP($P199, INDIRECT($Q$2),W$6,0)*INDIRECT($P$1),VLOOKUP($P199, INDIRECT($Q$2),W$6,0)),IF($E199="E",0,3))</f>
        <v>115208</v>
      </c>
      <c r="X199" s="186" cm="1">
        <f t="array" aca="1" ref="X199" ca="1">ROUND(IF($Q199="Y",VLOOKUP($P199, INDIRECT($Q$2),X$6,0)*INDIRECT($P$1),VLOOKUP($P199, INDIRECT($Q$2),X$6,0)),IF($E199="E",0,3))</f>
        <v>119821</v>
      </c>
      <c r="Y199" s="186" cm="1">
        <f t="array" aca="1" ref="Y199" ca="1">ROUND(IF($Q199="Y",VLOOKUP($P199, INDIRECT($Q$2),Y$6,0)*INDIRECT($P$1),VLOOKUP($P199, INDIRECT($Q$2),Y$6,0)),IF($E199="E",0,3))</f>
        <v>0</v>
      </c>
      <c r="Z199" s="186" cm="1">
        <f t="array" aca="1" ref="Z199" ca="1">ROUND(IF($Q199="Y",VLOOKUP($P199, INDIRECT($Q$2),Z$6,0)*INDIRECT($P$1),VLOOKUP($P199, INDIRECT($Q$2),Z$6,0)),IF($E199="E",0,3))</f>
        <v>0</v>
      </c>
      <c r="AA199" s="186"/>
      <c r="AB199" s="282" t="str">
        <f t="shared" si="150"/>
        <v>53009C</v>
      </c>
      <c r="AC199" s="130" t="str">
        <f t="shared" si="174"/>
        <v>Strategic Information Center Manager - MPD</v>
      </c>
      <c r="AD199" s="284" t="str">
        <f t="shared" si="175"/>
        <v>116</v>
      </c>
      <c r="AE199" s="282">
        <f t="shared" ca="1" si="164"/>
        <v>49.234999999999999</v>
      </c>
      <c r="AF199" s="282">
        <f t="shared" ca="1" si="165"/>
        <v>51.205999999999996</v>
      </c>
      <c r="AG199" s="282">
        <f t="shared" ca="1" si="166"/>
        <v>53.256</v>
      </c>
      <c r="AH199" s="282">
        <f t="shared" ca="1" si="167"/>
        <v>55.388999999999996</v>
      </c>
      <c r="AI199" s="282">
        <f t="shared" ca="1" si="168"/>
        <v>57.606999999999999</v>
      </c>
      <c r="AJ199" s="282" t="str">
        <f t="shared" ca="1" si="176"/>
        <v/>
      </c>
      <c r="AK199" s="282" t="str">
        <f t="shared" ca="1" si="177"/>
        <v/>
      </c>
    </row>
    <row r="200" spans="1:37" x14ac:dyDescent="0.3">
      <c r="A200" s="75" t="s">
        <v>212</v>
      </c>
      <c r="B200" s="75">
        <v>9</v>
      </c>
      <c r="C200" s="70" t="s">
        <v>211</v>
      </c>
      <c r="D200" s="358">
        <v>418</v>
      </c>
      <c r="E200" s="75" t="s">
        <v>17</v>
      </c>
      <c r="F200" s="73" t="s">
        <v>436</v>
      </c>
      <c r="G200" s="74">
        <f t="shared" ca="1" si="159"/>
        <v>81342</v>
      </c>
      <c r="H200" s="74">
        <f t="shared" ca="1" si="160"/>
        <v>85409</v>
      </c>
      <c r="I200" s="74">
        <f t="shared" ca="1" si="161"/>
        <v>89679</v>
      </c>
      <c r="J200" s="74">
        <f t="shared" ca="1" si="162"/>
        <v>94165</v>
      </c>
      <c r="K200" s="74">
        <f t="shared" ca="1" si="163"/>
        <v>96801</v>
      </c>
      <c r="L200" s="74">
        <f t="shared" ca="1" si="169"/>
        <v>99511</v>
      </c>
      <c r="M200" s="74">
        <f t="shared" ca="1" si="170"/>
        <v>102348</v>
      </c>
      <c r="N200" s="72"/>
      <c r="P200" s="187" t="str">
        <f t="shared" si="171"/>
        <v>09810C</v>
      </c>
      <c r="Q200" s="191" t="s">
        <v>600</v>
      </c>
      <c r="R200" s="188" t="str">
        <f t="shared" si="173"/>
        <v>Supervisor Administrative Services</v>
      </c>
      <c r="S200" s="189" t="str">
        <f t="shared" si="172"/>
        <v>40</v>
      </c>
      <c r="T200" s="186" cm="1">
        <f t="array" aca="1" ref="T200" ca="1">ROUND(IF($Q200="Y",VLOOKUP($P200, INDIRECT($Q$2),T$6,0)*INDIRECT($P$1),VLOOKUP($P200, INDIRECT($Q$2),T$6,0)),IF($E200="E",0,3))</f>
        <v>81342</v>
      </c>
      <c r="U200" s="186" cm="1">
        <f t="array" aca="1" ref="U200" ca="1">ROUND(IF($Q200="Y",VLOOKUP($P200, INDIRECT($Q$2),U$6,0)*INDIRECT($P$1),VLOOKUP($P200, INDIRECT($Q$2),U$6,0)),IF($E200="E",0,3))</f>
        <v>85409</v>
      </c>
      <c r="V200" s="186" cm="1">
        <f t="array" aca="1" ref="V200" ca="1">ROUND(IF($Q200="Y",VLOOKUP($P200, INDIRECT($Q$2),V$6,0)*INDIRECT($P$1),VLOOKUP($P200, INDIRECT($Q$2),V$6,0)),IF($E200="E",0,3))</f>
        <v>89679</v>
      </c>
      <c r="W200" s="186" cm="1">
        <f t="array" aca="1" ref="W200" ca="1">ROUND(IF($Q200="Y",VLOOKUP($P200, INDIRECT($Q$2),W$6,0)*INDIRECT($P$1),VLOOKUP($P200, INDIRECT($Q$2),W$6,0)),IF($E200="E",0,3))</f>
        <v>94165</v>
      </c>
      <c r="X200" s="186" cm="1">
        <f t="array" aca="1" ref="X200" ca="1">ROUND(IF($Q200="Y",VLOOKUP($P200, INDIRECT($Q$2),X$6,0)*INDIRECT($P$1),VLOOKUP($P200, INDIRECT($Q$2),X$6,0)),IF($E200="E",0,3))</f>
        <v>96801</v>
      </c>
      <c r="Y200" s="186" cm="1">
        <f t="array" aca="1" ref="Y200" ca="1">ROUND(IF($Q200="Y",VLOOKUP($P200, INDIRECT($Q$2),Y$6,0)*INDIRECT($P$1),VLOOKUP($P200, INDIRECT($Q$2),Y$6,0)),IF($E200="E",0,3))</f>
        <v>99511</v>
      </c>
      <c r="Z200" s="186" cm="1">
        <f t="array" aca="1" ref="Z200" ca="1">ROUND(IF($Q200="Y",VLOOKUP($P200, INDIRECT($Q$2),Z$6,0)*INDIRECT($P$1),VLOOKUP($P200, INDIRECT($Q$2),Z$6,0)),IF($E200="E",0,3))</f>
        <v>102348</v>
      </c>
      <c r="AA200" s="186"/>
      <c r="AB200" s="282" t="str">
        <f t="shared" si="150"/>
        <v>09810C</v>
      </c>
      <c r="AC200" s="130" t="str">
        <f t="shared" si="174"/>
        <v>Supervisor Administrative Services</v>
      </c>
      <c r="AD200" s="284" t="str">
        <f t="shared" si="175"/>
        <v>40</v>
      </c>
      <c r="AE200" s="282">
        <f t="shared" ca="1" si="164"/>
        <v>39.106999999999999</v>
      </c>
      <c r="AF200" s="282">
        <f t="shared" ca="1" si="165"/>
        <v>41.062999999999995</v>
      </c>
      <c r="AG200" s="282">
        <f t="shared" ca="1" si="166"/>
        <v>43.114999999999995</v>
      </c>
      <c r="AH200" s="282">
        <f t="shared" ca="1" si="167"/>
        <v>45.271999999999998</v>
      </c>
      <c r="AI200" s="282">
        <f t="shared" ca="1" si="168"/>
        <v>46.538999999999994</v>
      </c>
      <c r="AJ200" s="282">
        <f t="shared" ca="1" si="176"/>
        <v>47.841999999999999</v>
      </c>
      <c r="AK200" s="282">
        <f t="shared" ca="1" si="177"/>
        <v>49.205999999999996</v>
      </c>
    </row>
    <row r="201" spans="1:37" x14ac:dyDescent="0.3">
      <c r="A201" s="75" t="s">
        <v>214</v>
      </c>
      <c r="B201" s="75">
        <v>11</v>
      </c>
      <c r="C201" s="70" t="s">
        <v>213</v>
      </c>
      <c r="D201" s="75">
        <v>533</v>
      </c>
      <c r="E201" s="75" t="s">
        <v>17</v>
      </c>
      <c r="F201" s="73" t="s">
        <v>437</v>
      </c>
      <c r="G201" s="74">
        <f t="shared" ca="1" si="159"/>
        <v>98484</v>
      </c>
      <c r="H201" s="74">
        <f t="shared" ca="1" si="160"/>
        <v>102423</v>
      </c>
      <c r="I201" s="74">
        <f t="shared" ca="1" si="161"/>
        <v>106523</v>
      </c>
      <c r="J201" s="74">
        <f t="shared" ca="1" si="162"/>
        <v>110783</v>
      </c>
      <c r="K201" s="74">
        <f t="shared" ca="1" si="163"/>
        <v>115213</v>
      </c>
      <c r="L201" s="74">
        <f t="shared" ca="1" si="169"/>
        <v>119821</v>
      </c>
      <c r="M201" s="74">
        <f t="shared" ca="1" si="170"/>
        <v>0</v>
      </c>
      <c r="N201" s="72"/>
      <c r="P201" s="187" t="str">
        <f t="shared" si="171"/>
        <v>09926C</v>
      </c>
      <c r="Q201" s="191" t="s">
        <v>600</v>
      </c>
      <c r="R201" s="188" t="str">
        <f t="shared" si="173"/>
        <v>Supervisor CPED Project Coordination</v>
      </c>
      <c r="S201" s="189" t="str">
        <f t="shared" si="172"/>
        <v>42</v>
      </c>
      <c r="T201" s="186" cm="1">
        <f t="array" aca="1" ref="T201" ca="1">ROUND(IF($Q201="Y",VLOOKUP($P201, INDIRECT($Q$2),T$6,0)*INDIRECT($P$1),VLOOKUP($P201, INDIRECT($Q$2),T$6,0)),IF($E201="E",0,3))</f>
        <v>98484</v>
      </c>
      <c r="U201" s="186" cm="1">
        <f t="array" aca="1" ref="U201" ca="1">ROUND(IF($Q201="Y",VLOOKUP($P201, INDIRECT($Q$2),U$6,0)*INDIRECT($P$1),VLOOKUP($P201, INDIRECT($Q$2),U$6,0)),IF($E201="E",0,3))</f>
        <v>102423</v>
      </c>
      <c r="V201" s="186" cm="1">
        <f t="array" aca="1" ref="V201" ca="1">ROUND(IF($Q201="Y",VLOOKUP($P201, INDIRECT($Q$2),V$6,0)*INDIRECT($P$1),VLOOKUP($P201, INDIRECT($Q$2),V$6,0)),IF($E201="E",0,3))</f>
        <v>106523</v>
      </c>
      <c r="W201" s="186" cm="1">
        <f t="array" aca="1" ref="W201" ca="1">ROUND(IF($Q201="Y",VLOOKUP($P201, INDIRECT($Q$2),W$6,0)*INDIRECT($P$1),VLOOKUP($P201, INDIRECT($Q$2),W$6,0)),IF($E201="E",0,3))</f>
        <v>110783</v>
      </c>
      <c r="X201" s="186" cm="1">
        <f t="array" aca="1" ref="X201" ca="1">ROUND(IF($Q201="Y",VLOOKUP($P201, INDIRECT($Q$2),X$6,0)*INDIRECT($P$1),VLOOKUP($P201, INDIRECT($Q$2),X$6,0)),IF($E201="E",0,3))</f>
        <v>115213</v>
      </c>
      <c r="Y201" s="186" cm="1">
        <f t="array" aca="1" ref="Y201" ca="1">ROUND(IF($Q201="Y",VLOOKUP($P201, INDIRECT($Q$2),Y$6,0)*INDIRECT($P$1),VLOOKUP($P201, INDIRECT($Q$2),Y$6,0)),IF($E201="E",0,3))</f>
        <v>119821</v>
      </c>
      <c r="Z201" s="186" cm="1">
        <f t="array" aca="1" ref="Z201" ca="1">ROUND(IF($Q201="Y",VLOOKUP($P201, INDIRECT($Q$2),Z$6,0)*INDIRECT($P$1),VLOOKUP($P201, INDIRECT($Q$2),Z$6,0)),IF($E201="E",0,3))</f>
        <v>0</v>
      </c>
      <c r="AA201" s="186"/>
      <c r="AB201" s="282" t="str">
        <f t="shared" si="150"/>
        <v>09926C</v>
      </c>
      <c r="AC201" s="130" t="str">
        <f t="shared" si="174"/>
        <v>Supervisor CPED Project Coordination</v>
      </c>
      <c r="AD201" s="284" t="str">
        <f t="shared" si="175"/>
        <v>42</v>
      </c>
      <c r="AE201" s="282">
        <f t="shared" ca="1" si="164"/>
        <v>47.348999999999997</v>
      </c>
      <c r="AF201" s="282">
        <f t="shared" ca="1" si="165"/>
        <v>49.241999999999997</v>
      </c>
      <c r="AG201" s="282">
        <f t="shared" ca="1" si="166"/>
        <v>51.213000000000001</v>
      </c>
      <c r="AH201" s="282">
        <f t="shared" ca="1" si="167"/>
        <v>53.262</v>
      </c>
      <c r="AI201" s="282">
        <f t="shared" ca="1" si="168"/>
        <v>55.390999999999998</v>
      </c>
      <c r="AJ201" s="282">
        <f t="shared" ca="1" si="176"/>
        <v>57.606999999999999</v>
      </c>
      <c r="AK201" s="282" t="str">
        <f t="shared" ca="1" si="177"/>
        <v/>
      </c>
    </row>
    <row r="202" spans="1:37" x14ac:dyDescent="0.3">
      <c r="A202" s="75" t="s">
        <v>216</v>
      </c>
      <c r="B202" s="75">
        <v>8</v>
      </c>
      <c r="C202" s="70" t="s">
        <v>575</v>
      </c>
      <c r="D202" s="75">
        <v>393</v>
      </c>
      <c r="E202" s="75" t="s">
        <v>17</v>
      </c>
      <c r="F202" s="73" t="s">
        <v>438</v>
      </c>
      <c r="G202" s="74">
        <f t="shared" ref="G202:G220" ca="1" si="178">IF(E202="E",ROUND(T202,0),ROUND(T202,3))</f>
        <v>77972</v>
      </c>
      <c r="H202" s="74">
        <f t="shared" ref="H202:H220" ca="1" si="179">IF(F202="E",ROUND(U202,0),ROUND(U202,3))</f>
        <v>81093</v>
      </c>
      <c r="I202" s="74">
        <f t="shared" ref="I202:I220" ca="1" si="180">IF(G202="E",ROUND(V202,0),ROUND(V202,3))</f>
        <v>84341</v>
      </c>
      <c r="J202" s="74">
        <f t="shared" ref="J202:J220" ca="1" si="181">IF(H202="E",ROUND(W202,0),ROUND(W202,3))</f>
        <v>87718</v>
      </c>
      <c r="K202" s="74">
        <f t="shared" ref="K202:K220" ca="1" si="182">IF(I202="E",ROUND(X202,0),ROUND(X202,3))</f>
        <v>91230</v>
      </c>
      <c r="L202" s="74">
        <f t="shared" ca="1" si="169"/>
        <v>0</v>
      </c>
      <c r="M202" s="74">
        <f t="shared" ca="1" si="170"/>
        <v>0</v>
      </c>
      <c r="N202" s="72"/>
      <c r="P202" s="187" t="str">
        <f t="shared" si="171"/>
        <v>10074C</v>
      </c>
      <c r="Q202" s="191" t="s">
        <v>600</v>
      </c>
      <c r="R202" s="188" t="str">
        <f t="shared" si="173"/>
        <v>Supervisor Criminal Legal Support Services</v>
      </c>
      <c r="S202" s="189" t="str">
        <f t="shared" si="172"/>
        <v>022</v>
      </c>
      <c r="T202" s="186" cm="1">
        <f t="array" aca="1" ref="T202" ca="1">ROUND(IF($Q202="Y",VLOOKUP($P202, INDIRECT($Q$2),T$6,0)*INDIRECT($P$1),VLOOKUP($P202, INDIRECT($Q$2),T$6,0)),IF($E202="E",0,3))</f>
        <v>77972</v>
      </c>
      <c r="U202" s="186" cm="1">
        <f t="array" aca="1" ref="U202" ca="1">ROUND(IF($Q202="Y",VLOOKUP($P202, INDIRECT($Q$2),U$6,0)*INDIRECT($P$1),VLOOKUP($P202, INDIRECT($Q$2),U$6,0)),IF($E202="E",0,3))</f>
        <v>81093</v>
      </c>
      <c r="V202" s="186" cm="1">
        <f t="array" aca="1" ref="V202" ca="1">ROUND(IF($Q202="Y",VLOOKUP($P202, INDIRECT($Q$2),V$6,0)*INDIRECT($P$1),VLOOKUP($P202, INDIRECT($Q$2),V$6,0)),IF($E202="E",0,3))</f>
        <v>84341</v>
      </c>
      <c r="W202" s="186" cm="1">
        <f t="array" aca="1" ref="W202" ca="1">ROUND(IF($Q202="Y",VLOOKUP($P202, INDIRECT($Q$2),W$6,0)*INDIRECT($P$1),VLOOKUP($P202, INDIRECT($Q$2),W$6,0)),IF($E202="E",0,3))</f>
        <v>87718</v>
      </c>
      <c r="X202" s="186" cm="1">
        <f t="array" aca="1" ref="X202" ca="1">ROUND(IF($Q202="Y",VLOOKUP($P202, INDIRECT($Q$2),X$6,0)*INDIRECT($P$1),VLOOKUP($P202, INDIRECT($Q$2),X$6,0)),IF($E202="E",0,3))</f>
        <v>91230</v>
      </c>
      <c r="Y202" s="186" cm="1">
        <f t="array" aca="1" ref="Y202" ca="1">ROUND(IF($Q202="Y",VLOOKUP($P202, INDIRECT($Q$2),Y$6,0)*INDIRECT($P$1),VLOOKUP($P202, INDIRECT($Q$2),Y$6,0)),IF($E202="E",0,3))</f>
        <v>0</v>
      </c>
      <c r="Z202" s="186" cm="1">
        <f t="array" aca="1" ref="Z202" ca="1">ROUND(IF($Q202="Y",VLOOKUP($P202, INDIRECT($Q$2),Z$6,0)*INDIRECT($P$1),VLOOKUP($P202, INDIRECT($Q$2),Z$6,0)),IF($E202="E",0,3))</f>
        <v>0</v>
      </c>
      <c r="AA202" s="186"/>
      <c r="AB202" s="282" t="str">
        <f t="shared" si="150"/>
        <v>10074C</v>
      </c>
      <c r="AC202" s="130" t="str">
        <f t="shared" si="174"/>
        <v>Supervisor Criminal Legal Support Services</v>
      </c>
      <c r="AD202" s="284" t="str">
        <f t="shared" si="175"/>
        <v>022</v>
      </c>
      <c r="AE202" s="282">
        <f t="shared" ref="AE202:AE220" ca="1" si="183">IF(T202=0,"",IF($E202="E",ROUNDUP(T202/2080,3),T202))</f>
        <v>37.486999999999995</v>
      </c>
      <c r="AF202" s="282">
        <f t="shared" ref="AF202:AF220" ca="1" si="184">IF(U202=0,"",IF($E202="E",ROUNDUP(U202/2080,3),U202))</f>
        <v>38.988</v>
      </c>
      <c r="AG202" s="282">
        <f t="shared" ref="AG202:AG220" ca="1" si="185">IF(V202=0,"",IF($E202="E",ROUNDUP(V202/2080,3),V202))</f>
        <v>40.548999999999999</v>
      </c>
      <c r="AH202" s="282">
        <f t="shared" ref="AH202:AH220" ca="1" si="186">IF(W202=0,"",IF($E202="E",ROUNDUP(W202/2080,3),W202))</f>
        <v>42.172999999999995</v>
      </c>
      <c r="AI202" s="282">
        <f t="shared" ref="AI202:AI220" ca="1" si="187">IF(X202=0,"",IF($E202="E",ROUNDUP(X202/2080,3),X202))</f>
        <v>43.860999999999997</v>
      </c>
      <c r="AJ202" s="282" t="str">
        <f t="shared" ca="1" si="176"/>
        <v/>
      </c>
      <c r="AK202" s="282" t="str">
        <f t="shared" ca="1" si="177"/>
        <v/>
      </c>
    </row>
    <row r="203" spans="1:37" x14ac:dyDescent="0.3">
      <c r="A203" s="75" t="s">
        <v>217</v>
      </c>
      <c r="B203" s="75">
        <v>10</v>
      </c>
      <c r="C203" s="70" t="s">
        <v>18</v>
      </c>
      <c r="D203" s="75">
        <v>485</v>
      </c>
      <c r="E203" s="75" t="s">
        <v>17</v>
      </c>
      <c r="F203" s="73" t="s">
        <v>439</v>
      </c>
      <c r="G203" s="74">
        <f t="shared" ca="1" si="178"/>
        <v>88615</v>
      </c>
      <c r="H203" s="74">
        <f t="shared" ca="1" si="179"/>
        <v>93278</v>
      </c>
      <c r="I203" s="74">
        <f t="shared" ca="1" si="180"/>
        <v>98187</v>
      </c>
      <c r="J203" s="74">
        <f t="shared" ca="1" si="181"/>
        <v>103356</v>
      </c>
      <c r="K203" s="74">
        <f t="shared" ca="1" si="182"/>
        <v>106246</v>
      </c>
      <c r="L203" s="74">
        <f t="shared" ref="L203:L220" ca="1" si="188">IF(J203="E",ROUND(Y203,0),ROUND(Y203,3))</f>
        <v>109225</v>
      </c>
      <c r="M203" s="74">
        <f t="shared" ref="M203:M220" ca="1" si="189">IF(K203="E",ROUND(Z203,0),ROUND(Z203,3))</f>
        <v>112338</v>
      </c>
      <c r="N203" s="72"/>
      <c r="P203" s="187" t="str">
        <f t="shared" si="171"/>
        <v>52918C</v>
      </c>
      <c r="Q203" s="191" t="s">
        <v>600</v>
      </c>
      <c r="R203" s="188" t="str">
        <f t="shared" si="173"/>
        <v>Supervisor Data Practices Compliance</v>
      </c>
      <c r="S203" s="189" t="str">
        <f t="shared" si="172"/>
        <v>83</v>
      </c>
      <c r="T203" s="186" cm="1">
        <f t="array" aca="1" ref="T203" ca="1">ROUND(IF($Q203="Y",VLOOKUP($P203, INDIRECT($Q$2),T$6,0)*INDIRECT($P$1),VLOOKUP($P203, INDIRECT($Q$2),T$6,0)),IF($E203="E",0,3))</f>
        <v>88615</v>
      </c>
      <c r="U203" s="186" cm="1">
        <f t="array" aca="1" ref="U203" ca="1">ROUND(IF($Q203="Y",VLOOKUP($P203, INDIRECT($Q$2),U$6,0)*INDIRECT($P$1),VLOOKUP($P203, INDIRECT($Q$2),U$6,0)),IF($E203="E",0,3))</f>
        <v>93278</v>
      </c>
      <c r="V203" s="186" cm="1">
        <f t="array" aca="1" ref="V203" ca="1">ROUND(IF($Q203="Y",VLOOKUP($P203, INDIRECT($Q$2),V$6,0)*INDIRECT($P$1),VLOOKUP($P203, INDIRECT($Q$2),V$6,0)),IF($E203="E",0,3))</f>
        <v>98187</v>
      </c>
      <c r="W203" s="186" cm="1">
        <f t="array" aca="1" ref="W203" ca="1">ROUND(IF($Q203="Y",VLOOKUP($P203, INDIRECT($Q$2),W$6,0)*INDIRECT($P$1),VLOOKUP($P203, INDIRECT($Q$2),W$6,0)),IF($E203="E",0,3))</f>
        <v>103356</v>
      </c>
      <c r="X203" s="186" cm="1">
        <f t="array" aca="1" ref="X203" ca="1">ROUND(IF($Q203="Y",VLOOKUP($P203, INDIRECT($Q$2),X$6,0)*INDIRECT($P$1),VLOOKUP($P203, INDIRECT($Q$2),X$6,0)),IF($E203="E",0,3))</f>
        <v>106246</v>
      </c>
      <c r="Y203" s="186" cm="1">
        <f t="array" aca="1" ref="Y203" ca="1">ROUND(IF($Q203="Y",VLOOKUP($P203, INDIRECT($Q$2),Y$6,0)*INDIRECT($P$1),VLOOKUP($P203, INDIRECT($Q$2),Y$6,0)),IF($E203="E",0,3))</f>
        <v>109225</v>
      </c>
      <c r="Z203" s="186" cm="1">
        <f t="array" aca="1" ref="Z203" ca="1">ROUND(IF($Q203="Y",VLOOKUP($P203, INDIRECT($Q$2),Z$6,0)*INDIRECT($P$1),VLOOKUP($P203, INDIRECT($Q$2),Z$6,0)),IF($E203="E",0,3))</f>
        <v>112338</v>
      </c>
      <c r="AA203" s="186"/>
      <c r="AB203" s="282" t="str">
        <f t="shared" si="150"/>
        <v>52918C</v>
      </c>
      <c r="AC203" s="130" t="str">
        <f t="shared" si="174"/>
        <v>Supervisor Data Practices Compliance</v>
      </c>
      <c r="AD203" s="284" t="str">
        <f t="shared" si="175"/>
        <v>83</v>
      </c>
      <c r="AE203" s="282">
        <f t="shared" ca="1" si="183"/>
        <v>42.603999999999999</v>
      </c>
      <c r="AF203" s="282">
        <f t="shared" ca="1" si="184"/>
        <v>44.845999999999997</v>
      </c>
      <c r="AG203" s="282">
        <f t="shared" ca="1" si="185"/>
        <v>47.205999999999996</v>
      </c>
      <c r="AH203" s="282">
        <f t="shared" ca="1" si="186"/>
        <v>49.690999999999995</v>
      </c>
      <c r="AI203" s="282">
        <f t="shared" ca="1" si="187"/>
        <v>51.08</v>
      </c>
      <c r="AJ203" s="282">
        <f t="shared" ca="1" si="176"/>
        <v>52.512999999999998</v>
      </c>
      <c r="AK203" s="282">
        <f t="shared" ca="1" si="177"/>
        <v>54.009</v>
      </c>
    </row>
    <row r="204" spans="1:37" x14ac:dyDescent="0.3">
      <c r="A204" s="75" t="s">
        <v>219</v>
      </c>
      <c r="B204" s="75">
        <v>7</v>
      </c>
      <c r="C204" s="70" t="s">
        <v>218</v>
      </c>
      <c r="D204" s="75">
        <v>325</v>
      </c>
      <c r="E204" s="75" t="s">
        <v>17</v>
      </c>
      <c r="F204" s="73" t="s">
        <v>440</v>
      </c>
      <c r="G204" s="74">
        <f t="shared" ca="1" si="178"/>
        <v>66204</v>
      </c>
      <c r="H204" s="74">
        <f t="shared" ca="1" si="179"/>
        <v>68855</v>
      </c>
      <c r="I204" s="74">
        <f t="shared" ca="1" si="180"/>
        <v>71613</v>
      </c>
      <c r="J204" s="74">
        <f t="shared" ca="1" si="181"/>
        <v>74479</v>
      </c>
      <c r="K204" s="74">
        <f t="shared" ca="1" si="182"/>
        <v>77462</v>
      </c>
      <c r="L204" s="74">
        <f t="shared" ca="1" si="188"/>
        <v>0</v>
      </c>
      <c r="M204" s="74">
        <f t="shared" ca="1" si="189"/>
        <v>0</v>
      </c>
      <c r="N204" s="72"/>
      <c r="P204" s="187" t="str">
        <f t="shared" ref="P204:P220" si="190">A204</f>
        <v>09924C</v>
      </c>
      <c r="Q204" s="191" t="s">
        <v>600</v>
      </c>
      <c r="R204" s="188" t="str">
        <f t="shared" si="173"/>
        <v>Supervisor Document Solution Center</v>
      </c>
      <c r="S204" s="189" t="str">
        <f t="shared" si="172"/>
        <v>12B</v>
      </c>
      <c r="T204" s="186" cm="1">
        <f t="array" aca="1" ref="T204" ca="1">ROUND(IF($Q204="Y",VLOOKUP($P204, INDIRECT($Q$2),T$6,0)*INDIRECT($P$1),VLOOKUP($P204, INDIRECT($Q$2),T$6,0)),IF($E204="E",0,3))</f>
        <v>66204</v>
      </c>
      <c r="U204" s="186" cm="1">
        <f t="array" aca="1" ref="U204" ca="1">ROUND(IF($Q204="Y",VLOOKUP($P204, INDIRECT($Q$2),U$6,0)*INDIRECT($P$1),VLOOKUP($P204, INDIRECT($Q$2),U$6,0)),IF($E204="E",0,3))</f>
        <v>68855</v>
      </c>
      <c r="V204" s="186" cm="1">
        <f t="array" aca="1" ref="V204" ca="1">ROUND(IF($Q204="Y",VLOOKUP($P204, INDIRECT($Q$2),V$6,0)*INDIRECT($P$1),VLOOKUP($P204, INDIRECT($Q$2),V$6,0)),IF($E204="E",0,3))</f>
        <v>71613</v>
      </c>
      <c r="W204" s="186" cm="1">
        <f t="array" aca="1" ref="W204" ca="1">ROUND(IF($Q204="Y",VLOOKUP($P204, INDIRECT($Q$2),W$6,0)*INDIRECT($P$1),VLOOKUP($P204, INDIRECT($Q$2),W$6,0)),IF($E204="E",0,3))</f>
        <v>74479</v>
      </c>
      <c r="X204" s="186" cm="1">
        <f t="array" aca="1" ref="X204" ca="1">ROUND(IF($Q204="Y",VLOOKUP($P204, INDIRECT($Q$2),X$6,0)*INDIRECT($P$1),VLOOKUP($P204, INDIRECT($Q$2),X$6,0)),IF($E204="E",0,3))</f>
        <v>77462</v>
      </c>
      <c r="Y204" s="186" cm="1">
        <f t="array" aca="1" ref="Y204" ca="1">ROUND(IF($Q204="Y",VLOOKUP($P204, INDIRECT($Q$2),Y$6,0)*INDIRECT($P$1),VLOOKUP($P204, INDIRECT($Q$2),Y$6,0)),IF($E204="E",0,3))</f>
        <v>0</v>
      </c>
      <c r="Z204" s="186" cm="1">
        <f t="array" aca="1" ref="Z204" ca="1">ROUND(IF($Q204="Y",VLOOKUP($P204, INDIRECT($Q$2),Z$6,0)*INDIRECT($P$1),VLOOKUP($P204, INDIRECT($Q$2),Z$6,0)),IF($E204="E",0,3))</f>
        <v>0</v>
      </c>
      <c r="AA204" s="186"/>
      <c r="AB204" s="282" t="str">
        <f t="shared" si="150"/>
        <v>09924C</v>
      </c>
      <c r="AC204" s="130" t="str">
        <f t="shared" si="174"/>
        <v>Supervisor Document Solution Center</v>
      </c>
      <c r="AD204" s="284" t="str">
        <f t="shared" si="175"/>
        <v>12B</v>
      </c>
      <c r="AE204" s="282">
        <f t="shared" ca="1" si="183"/>
        <v>31.829000000000001</v>
      </c>
      <c r="AF204" s="282">
        <f t="shared" ca="1" si="184"/>
        <v>33.103999999999999</v>
      </c>
      <c r="AG204" s="282">
        <f t="shared" ca="1" si="185"/>
        <v>34.43</v>
      </c>
      <c r="AH204" s="282">
        <f t="shared" ca="1" si="186"/>
        <v>35.808</v>
      </c>
      <c r="AI204" s="282">
        <f t="shared" ca="1" si="187"/>
        <v>37.241999999999997</v>
      </c>
      <c r="AJ204" s="282" t="str">
        <f t="shared" ca="1" si="176"/>
        <v/>
      </c>
      <c r="AK204" s="282" t="str">
        <f t="shared" ca="1" si="177"/>
        <v/>
      </c>
    </row>
    <row r="205" spans="1:37" x14ac:dyDescent="0.3">
      <c r="A205" s="75" t="s">
        <v>210</v>
      </c>
      <c r="B205" s="75">
        <v>9</v>
      </c>
      <c r="C205" s="70" t="s">
        <v>178</v>
      </c>
      <c r="D205" s="75">
        <v>425</v>
      </c>
      <c r="E205" s="75" t="s">
        <v>17</v>
      </c>
      <c r="F205" s="73" t="s">
        <v>441</v>
      </c>
      <c r="G205" s="74">
        <f t="shared" ca="1" si="178"/>
        <v>86139</v>
      </c>
      <c r="H205" s="74">
        <f t="shared" ca="1" si="179"/>
        <v>91901</v>
      </c>
      <c r="I205" s="74">
        <f t="shared" ca="1" si="180"/>
        <v>94475</v>
      </c>
      <c r="J205" s="74">
        <f t="shared" ca="1" si="181"/>
        <v>97121</v>
      </c>
      <c r="K205" s="74">
        <f t="shared" ca="1" si="182"/>
        <v>99891</v>
      </c>
      <c r="L205" s="74">
        <f t="shared" ca="1" si="188"/>
        <v>0</v>
      </c>
      <c r="M205" s="74">
        <f t="shared" ca="1" si="189"/>
        <v>0</v>
      </c>
      <c r="N205" s="72"/>
      <c r="P205" s="187" t="str">
        <f t="shared" si="190"/>
        <v>52915C</v>
      </c>
      <c r="Q205" s="191" t="s">
        <v>600</v>
      </c>
      <c r="R205" s="188" t="str">
        <f t="shared" si="173"/>
        <v>Supervisor Election Administration</v>
      </c>
      <c r="S205" s="189" t="str">
        <f t="shared" si="172"/>
        <v>36</v>
      </c>
      <c r="T205" s="186" cm="1">
        <f t="array" aca="1" ref="T205" ca="1">ROUND(IF($Q205="Y",VLOOKUP($P205, INDIRECT($Q$2),T$6,0)*INDIRECT($P$1),VLOOKUP($P205, INDIRECT($Q$2),T$6,0)),IF($E205="E",0,3))</f>
        <v>86139</v>
      </c>
      <c r="U205" s="186" cm="1">
        <f t="array" aca="1" ref="U205" ca="1">ROUND(IF($Q205="Y",VLOOKUP($P205, INDIRECT($Q$2),U$6,0)*INDIRECT($P$1),VLOOKUP($P205, INDIRECT($Q$2),U$6,0)),IF($E205="E",0,3))</f>
        <v>91901</v>
      </c>
      <c r="V205" s="186" cm="1">
        <f t="array" aca="1" ref="V205" ca="1">ROUND(IF($Q205="Y",VLOOKUP($P205, INDIRECT($Q$2),V$6,0)*INDIRECT($P$1),VLOOKUP($P205, INDIRECT($Q$2),V$6,0)),IF($E205="E",0,3))</f>
        <v>94475</v>
      </c>
      <c r="W205" s="186" cm="1">
        <f t="array" aca="1" ref="W205" ca="1">ROUND(IF($Q205="Y",VLOOKUP($P205, INDIRECT($Q$2),W$6,0)*INDIRECT($P$1),VLOOKUP($P205, INDIRECT($Q$2),W$6,0)),IF($E205="E",0,3))</f>
        <v>97121</v>
      </c>
      <c r="X205" s="186" cm="1">
        <f t="array" aca="1" ref="X205" ca="1">ROUND(IF($Q205="Y",VLOOKUP($P205, INDIRECT($Q$2),X$6,0)*INDIRECT($P$1),VLOOKUP($P205, INDIRECT($Q$2),X$6,0)),IF($E205="E",0,3))</f>
        <v>99891</v>
      </c>
      <c r="Y205" s="186" cm="1">
        <f t="array" aca="1" ref="Y205" ca="1">ROUND(IF($Q205="Y",VLOOKUP($P205, INDIRECT($Q$2),Y$6,0)*INDIRECT($P$1),VLOOKUP($P205, INDIRECT($Q$2),Y$6,0)),IF($E205="E",0,3))</f>
        <v>0</v>
      </c>
      <c r="Z205" s="186" cm="1">
        <f t="array" aca="1" ref="Z205" ca="1">ROUND(IF($Q205="Y",VLOOKUP($P205, INDIRECT($Q$2),Z$6,0)*INDIRECT($P$1),VLOOKUP($P205, INDIRECT($Q$2),Z$6,0)),IF($E205="E",0,3))</f>
        <v>0</v>
      </c>
      <c r="AA205" s="186"/>
      <c r="AB205" s="282" t="str">
        <f t="shared" ref="AB205:AB220" si="191">A205</f>
        <v>52915C</v>
      </c>
      <c r="AC205" s="130" t="str">
        <f t="shared" si="174"/>
        <v>Supervisor Election Administration</v>
      </c>
      <c r="AD205" s="284" t="str">
        <f t="shared" si="175"/>
        <v>36</v>
      </c>
      <c r="AE205" s="282">
        <f t="shared" ca="1" si="183"/>
        <v>41.412999999999997</v>
      </c>
      <c r="AF205" s="282">
        <f t="shared" ca="1" si="184"/>
        <v>44.183999999999997</v>
      </c>
      <c r="AG205" s="282">
        <f t="shared" ca="1" si="185"/>
        <v>45.420999999999999</v>
      </c>
      <c r="AH205" s="282">
        <f t="shared" ca="1" si="186"/>
        <v>46.692999999999998</v>
      </c>
      <c r="AI205" s="282">
        <f t="shared" ca="1" si="187"/>
        <v>48.024999999999999</v>
      </c>
      <c r="AJ205" s="282" t="str">
        <f t="shared" ca="1" si="176"/>
        <v/>
      </c>
      <c r="AK205" s="282" t="str">
        <f t="shared" ca="1" si="177"/>
        <v/>
      </c>
    </row>
    <row r="206" spans="1:37" x14ac:dyDescent="0.3">
      <c r="A206" s="75" t="s">
        <v>220</v>
      </c>
      <c r="B206" s="75">
        <v>12</v>
      </c>
      <c r="C206" s="70" t="s">
        <v>60</v>
      </c>
      <c r="D206" s="75">
        <v>543</v>
      </c>
      <c r="E206" s="75" t="s">
        <v>17</v>
      </c>
      <c r="F206" s="73" t="s">
        <v>442</v>
      </c>
      <c r="G206" s="74">
        <f t="shared" ca="1" si="178"/>
        <v>105203</v>
      </c>
      <c r="H206" s="74">
        <f t="shared" ca="1" si="179"/>
        <v>111070</v>
      </c>
      <c r="I206" s="74">
        <f t="shared" ca="1" si="180"/>
        <v>118685</v>
      </c>
      <c r="J206" s="74">
        <f t="shared" ca="1" si="181"/>
        <v>122009</v>
      </c>
      <c r="K206" s="74">
        <f t="shared" ca="1" si="182"/>
        <v>125424</v>
      </c>
      <c r="L206" s="74">
        <f t="shared" ca="1" si="188"/>
        <v>129001</v>
      </c>
      <c r="M206" s="74">
        <f t="shared" ca="1" si="189"/>
        <v>0</v>
      </c>
      <c r="N206" s="72"/>
      <c r="P206" s="187" t="str">
        <f t="shared" si="190"/>
        <v>09986C</v>
      </c>
      <c r="Q206" s="191" t="s">
        <v>600</v>
      </c>
      <c r="R206" s="188" t="str">
        <f t="shared" si="173"/>
        <v>Supervisor Emergency Management Operators</v>
      </c>
      <c r="S206" s="189" t="str">
        <f t="shared" si="172"/>
        <v>44</v>
      </c>
      <c r="T206" s="186" cm="1">
        <f t="array" aca="1" ref="T206" ca="1">ROUND(IF($Q206="Y",VLOOKUP($P206, INDIRECT($Q$2),T$6,0)*INDIRECT($P$1),VLOOKUP($P206, INDIRECT($Q$2),T$6,0)),IF($E206="E",0,3))</f>
        <v>105203</v>
      </c>
      <c r="U206" s="186" cm="1">
        <f t="array" aca="1" ref="U206" ca="1">ROUND(IF($Q206="Y",VLOOKUP($P206, INDIRECT($Q$2),U$6,0)*INDIRECT($P$1),VLOOKUP($P206, INDIRECT($Q$2),U$6,0)),IF($E206="E",0,3))</f>
        <v>111070</v>
      </c>
      <c r="V206" s="186" cm="1">
        <f t="array" aca="1" ref="V206" ca="1">ROUND(IF($Q206="Y",VLOOKUP($P206, INDIRECT($Q$2),V$6,0)*INDIRECT($P$1),VLOOKUP($P206, INDIRECT($Q$2),V$6,0)),IF($E206="E",0,3))</f>
        <v>118685</v>
      </c>
      <c r="W206" s="186" cm="1">
        <f t="array" aca="1" ref="W206" ca="1">ROUND(IF($Q206="Y",VLOOKUP($P206, INDIRECT($Q$2),W$6,0)*INDIRECT($P$1),VLOOKUP($P206, INDIRECT($Q$2),W$6,0)),IF($E206="E",0,3))</f>
        <v>122009</v>
      </c>
      <c r="X206" s="186" cm="1">
        <f t="array" aca="1" ref="X206" ca="1">ROUND(IF($Q206="Y",VLOOKUP($P206, INDIRECT($Q$2),X$6,0)*INDIRECT($P$1),VLOOKUP($P206, INDIRECT($Q$2),X$6,0)),IF($E206="E",0,3))</f>
        <v>125424</v>
      </c>
      <c r="Y206" s="186" cm="1">
        <f t="array" aca="1" ref="Y206" ca="1">ROUND(IF($Q206="Y",VLOOKUP($P206, INDIRECT($Q$2),Y$6,0)*INDIRECT($P$1),VLOOKUP($P206, INDIRECT($Q$2),Y$6,0)),IF($E206="E",0,3))</f>
        <v>129001</v>
      </c>
      <c r="Z206" s="186" cm="1">
        <f t="array" aca="1" ref="Z206" ca="1">ROUND(IF($Q206="Y",VLOOKUP($P206, INDIRECT($Q$2),Z$6,0)*INDIRECT($P$1),VLOOKUP($P206, INDIRECT($Q$2),Z$6,0)),IF($E206="E",0,3))</f>
        <v>0</v>
      </c>
      <c r="AA206" s="186"/>
      <c r="AB206" s="282" t="str">
        <f t="shared" si="191"/>
        <v>09986C</v>
      </c>
      <c r="AC206" s="130" t="str">
        <f t="shared" si="174"/>
        <v>Supervisor Emergency Management Operators</v>
      </c>
      <c r="AD206" s="284" t="str">
        <f t="shared" si="175"/>
        <v>44</v>
      </c>
      <c r="AE206" s="282">
        <f t="shared" ca="1" si="183"/>
        <v>50.579000000000001</v>
      </c>
      <c r="AF206" s="282">
        <f t="shared" ca="1" si="184"/>
        <v>53.4</v>
      </c>
      <c r="AG206" s="282">
        <f t="shared" ca="1" si="185"/>
        <v>57.061</v>
      </c>
      <c r="AH206" s="282">
        <f t="shared" ca="1" si="186"/>
        <v>58.658999999999999</v>
      </c>
      <c r="AI206" s="282">
        <f t="shared" ca="1" si="187"/>
        <v>60.3</v>
      </c>
      <c r="AJ206" s="282">
        <f t="shared" ca="1" si="176"/>
        <v>62.019999999999996</v>
      </c>
      <c r="AK206" s="282" t="str">
        <f t="shared" ca="1" si="177"/>
        <v/>
      </c>
    </row>
    <row r="207" spans="1:37" x14ac:dyDescent="0.3">
      <c r="A207" s="75" t="s">
        <v>222</v>
      </c>
      <c r="B207" s="75">
        <v>9</v>
      </c>
      <c r="C207" s="70" t="s">
        <v>221</v>
      </c>
      <c r="D207" s="75">
        <v>428</v>
      </c>
      <c r="E207" s="75" t="s">
        <v>17</v>
      </c>
      <c r="F207" s="73" t="s">
        <v>443</v>
      </c>
      <c r="G207" s="74">
        <f t="shared" ca="1" si="178"/>
        <v>89413</v>
      </c>
      <c r="H207" s="74">
        <f t="shared" ca="1" si="179"/>
        <v>92989</v>
      </c>
      <c r="I207" s="74">
        <f t="shared" ca="1" si="180"/>
        <v>96711</v>
      </c>
      <c r="J207" s="74">
        <f t="shared" ca="1" si="181"/>
        <v>100577</v>
      </c>
      <c r="K207" s="74">
        <f t="shared" ca="1" si="182"/>
        <v>104600</v>
      </c>
      <c r="L207" s="74">
        <f t="shared" ca="1" si="188"/>
        <v>0</v>
      </c>
      <c r="M207" s="74">
        <f t="shared" ca="1" si="189"/>
        <v>0</v>
      </c>
      <c r="N207" s="72"/>
      <c r="P207" s="187" t="str">
        <f t="shared" si="190"/>
        <v>10077C</v>
      </c>
      <c r="Q207" s="191" t="s">
        <v>600</v>
      </c>
      <c r="R207" s="188" t="str">
        <f t="shared" si="173"/>
        <v>Supervisor IT Deskside Services</v>
      </c>
      <c r="S207" s="189" t="str">
        <f t="shared" si="172"/>
        <v>12</v>
      </c>
      <c r="T207" s="186" cm="1">
        <f t="array" aca="1" ref="T207" ca="1">ROUND(IF($Q207="Y",VLOOKUP($P207, INDIRECT($Q$2),T$6,0)*INDIRECT($P$1),VLOOKUP($P207, INDIRECT($Q$2),T$6,0)),IF($E207="E",0,3))</f>
        <v>89413</v>
      </c>
      <c r="U207" s="186" cm="1">
        <f t="array" aca="1" ref="U207" ca="1">ROUND(IF($Q207="Y",VLOOKUP($P207, INDIRECT($Q$2),U$6,0)*INDIRECT($P$1),VLOOKUP($P207, INDIRECT($Q$2),U$6,0)),IF($E207="E",0,3))</f>
        <v>92989</v>
      </c>
      <c r="V207" s="186" cm="1">
        <f t="array" aca="1" ref="V207" ca="1">ROUND(IF($Q207="Y",VLOOKUP($P207, INDIRECT($Q$2),V$6,0)*INDIRECT($P$1),VLOOKUP($P207, INDIRECT($Q$2),V$6,0)),IF($E207="E",0,3))</f>
        <v>96711</v>
      </c>
      <c r="W207" s="186" cm="1">
        <f t="array" aca="1" ref="W207" ca="1">ROUND(IF($Q207="Y",VLOOKUP($P207, INDIRECT($Q$2),W$6,0)*INDIRECT($P$1),VLOOKUP($P207, INDIRECT($Q$2),W$6,0)),IF($E207="E",0,3))</f>
        <v>100577</v>
      </c>
      <c r="X207" s="186" cm="1">
        <f t="array" aca="1" ref="X207" ca="1">ROUND(IF($Q207="Y",VLOOKUP($P207, INDIRECT($Q$2),X$6,0)*INDIRECT($P$1),VLOOKUP($P207, INDIRECT($Q$2),X$6,0)),IF($E207="E",0,3))</f>
        <v>104600</v>
      </c>
      <c r="Y207" s="186" cm="1">
        <f t="array" aca="1" ref="Y207" ca="1">ROUND(IF($Q207="Y",VLOOKUP($P207, INDIRECT($Q$2),Y$6,0)*INDIRECT($P$1),VLOOKUP($P207, INDIRECT($Q$2),Y$6,0)),IF($E207="E",0,3))</f>
        <v>0</v>
      </c>
      <c r="Z207" s="186" cm="1">
        <f t="array" aca="1" ref="Z207" ca="1">ROUND(IF($Q207="Y",VLOOKUP($P207, INDIRECT($Q$2),Z$6,0)*INDIRECT($P$1),VLOOKUP($P207, INDIRECT($Q$2),Z$6,0)),IF($E207="E",0,3))</f>
        <v>0</v>
      </c>
      <c r="AA207" s="186"/>
      <c r="AB207" s="282" t="str">
        <f t="shared" si="191"/>
        <v>10077C</v>
      </c>
      <c r="AC207" s="130" t="str">
        <f t="shared" si="174"/>
        <v>Supervisor IT Deskside Services</v>
      </c>
      <c r="AD207" s="284" t="str">
        <f t="shared" si="175"/>
        <v>12</v>
      </c>
      <c r="AE207" s="282">
        <f t="shared" ca="1" si="183"/>
        <v>42.988</v>
      </c>
      <c r="AF207" s="282">
        <f t="shared" ca="1" si="184"/>
        <v>44.707000000000001</v>
      </c>
      <c r="AG207" s="282">
        <f t="shared" ca="1" si="185"/>
        <v>46.495999999999995</v>
      </c>
      <c r="AH207" s="282">
        <f t="shared" ca="1" si="186"/>
        <v>48.354999999999997</v>
      </c>
      <c r="AI207" s="282">
        <f t="shared" ca="1" si="187"/>
        <v>50.288999999999994</v>
      </c>
      <c r="AJ207" s="282" t="str">
        <f t="shared" ca="1" si="176"/>
        <v/>
      </c>
      <c r="AK207" s="282" t="str">
        <f t="shared" ca="1" si="177"/>
        <v/>
      </c>
    </row>
    <row r="208" spans="1:37" x14ac:dyDescent="0.3">
      <c r="A208" s="75" t="s">
        <v>223</v>
      </c>
      <c r="B208" s="75">
        <v>9</v>
      </c>
      <c r="C208" s="70" t="s">
        <v>221</v>
      </c>
      <c r="D208" s="75">
        <v>428</v>
      </c>
      <c r="E208" s="75" t="s">
        <v>17</v>
      </c>
      <c r="F208" s="73" t="s">
        <v>444</v>
      </c>
      <c r="G208" s="74">
        <f t="shared" ca="1" si="178"/>
        <v>89413</v>
      </c>
      <c r="H208" s="74">
        <f t="shared" ca="1" si="179"/>
        <v>92989</v>
      </c>
      <c r="I208" s="74">
        <f t="shared" ca="1" si="180"/>
        <v>96711</v>
      </c>
      <c r="J208" s="74">
        <f t="shared" ca="1" si="181"/>
        <v>100577</v>
      </c>
      <c r="K208" s="74">
        <f t="shared" ca="1" si="182"/>
        <v>104600</v>
      </c>
      <c r="L208" s="74">
        <f t="shared" ca="1" si="188"/>
        <v>0</v>
      </c>
      <c r="M208" s="74">
        <f t="shared" ca="1" si="189"/>
        <v>0</v>
      </c>
      <c r="N208" s="72"/>
      <c r="P208" s="187" t="str">
        <f t="shared" si="190"/>
        <v>10078C</v>
      </c>
      <c r="Q208" s="191" t="s">
        <v>600</v>
      </c>
      <c r="R208" s="188" t="str">
        <f t="shared" si="173"/>
        <v xml:space="preserve">Supervisor IT Service Desk </v>
      </c>
      <c r="S208" s="189" t="str">
        <f t="shared" ref="S208:S220" si="192">C208</f>
        <v>12</v>
      </c>
      <c r="T208" s="186" cm="1">
        <f t="array" aca="1" ref="T208" ca="1">ROUND(IF($Q208="Y",VLOOKUP($P208, INDIRECT($Q$2),T$6,0)*INDIRECT($P$1),VLOOKUP($P208, INDIRECT($Q$2),T$6,0)),IF($E208="E",0,3))</f>
        <v>89413</v>
      </c>
      <c r="U208" s="186" cm="1">
        <f t="array" aca="1" ref="U208" ca="1">ROUND(IF($Q208="Y",VLOOKUP($P208, INDIRECT($Q$2),U$6,0)*INDIRECT($P$1),VLOOKUP($P208, INDIRECT($Q$2),U$6,0)),IF($E208="E",0,3))</f>
        <v>92989</v>
      </c>
      <c r="V208" s="186" cm="1">
        <f t="array" aca="1" ref="V208" ca="1">ROUND(IF($Q208="Y",VLOOKUP($P208, INDIRECT($Q$2),V$6,0)*INDIRECT($P$1),VLOOKUP($P208, INDIRECT($Q$2),V$6,0)),IF($E208="E",0,3))</f>
        <v>96711</v>
      </c>
      <c r="W208" s="186" cm="1">
        <f t="array" aca="1" ref="W208" ca="1">ROUND(IF($Q208="Y",VLOOKUP($P208, INDIRECT($Q$2),W$6,0)*INDIRECT($P$1),VLOOKUP($P208, INDIRECT($Q$2),W$6,0)),IF($E208="E",0,3))</f>
        <v>100577</v>
      </c>
      <c r="X208" s="186" cm="1">
        <f t="array" aca="1" ref="X208" ca="1">ROUND(IF($Q208="Y",VLOOKUP($P208, INDIRECT($Q$2),X$6,0)*INDIRECT($P$1),VLOOKUP($P208, INDIRECT($Q$2),X$6,0)),IF($E208="E",0,3))</f>
        <v>104600</v>
      </c>
      <c r="Y208" s="186" cm="1">
        <f t="array" aca="1" ref="Y208" ca="1">ROUND(IF($Q208="Y",VLOOKUP($P208, INDIRECT($Q$2),Y$6,0)*INDIRECT($P$1),VLOOKUP($P208, INDIRECT($Q$2),Y$6,0)),IF($E208="E",0,3))</f>
        <v>0</v>
      </c>
      <c r="Z208" s="186" cm="1">
        <f t="array" aca="1" ref="Z208" ca="1">ROUND(IF($Q208="Y",VLOOKUP($P208, INDIRECT($Q$2),Z$6,0)*INDIRECT($P$1),VLOOKUP($P208, INDIRECT($Q$2),Z$6,0)),IF($E208="E",0,3))</f>
        <v>0</v>
      </c>
      <c r="AA208" s="186"/>
      <c r="AB208" s="282" t="str">
        <f t="shared" si="191"/>
        <v>10078C</v>
      </c>
      <c r="AC208" s="130" t="str">
        <f t="shared" si="174"/>
        <v xml:space="preserve">Supervisor IT Service Desk </v>
      </c>
      <c r="AD208" s="284" t="str">
        <f t="shared" si="175"/>
        <v>12</v>
      </c>
      <c r="AE208" s="282">
        <f t="shared" ca="1" si="183"/>
        <v>42.988</v>
      </c>
      <c r="AF208" s="282">
        <f t="shared" ca="1" si="184"/>
        <v>44.707000000000001</v>
      </c>
      <c r="AG208" s="282">
        <f t="shared" ca="1" si="185"/>
        <v>46.495999999999995</v>
      </c>
      <c r="AH208" s="282">
        <f t="shared" ca="1" si="186"/>
        <v>48.354999999999997</v>
      </c>
      <c r="AI208" s="282">
        <f t="shared" ca="1" si="187"/>
        <v>50.288999999999994</v>
      </c>
      <c r="AJ208" s="282" t="str">
        <f t="shared" ca="1" si="176"/>
        <v/>
      </c>
      <c r="AK208" s="282" t="str">
        <f t="shared" ca="1" si="177"/>
        <v/>
      </c>
    </row>
    <row r="209" spans="1:37" x14ac:dyDescent="0.3">
      <c r="A209" s="75" t="s">
        <v>225</v>
      </c>
      <c r="B209" s="75">
        <v>8</v>
      </c>
      <c r="C209" s="70" t="s">
        <v>224</v>
      </c>
      <c r="D209" s="75">
        <v>368</v>
      </c>
      <c r="E209" s="75" t="s">
        <v>21</v>
      </c>
      <c r="F209" s="73" t="s">
        <v>445</v>
      </c>
      <c r="G209" s="74">
        <f t="shared" ca="1" si="178"/>
        <v>39.235999999999997</v>
      </c>
      <c r="H209" s="74">
        <f t="shared" ca="1" si="179"/>
        <v>40.335999999999999</v>
      </c>
      <c r="I209" s="74">
        <f t="shared" ca="1" si="180"/>
        <v>41.465000000000003</v>
      </c>
      <c r="J209" s="74">
        <f t="shared" ca="1" si="181"/>
        <v>42.645000000000003</v>
      </c>
      <c r="K209" s="74">
        <f t="shared" ca="1" si="182"/>
        <v>43.521000000000001</v>
      </c>
      <c r="L209" s="74">
        <f t="shared" ca="1" si="188"/>
        <v>0</v>
      </c>
      <c r="M209" s="74">
        <f t="shared" ca="1" si="189"/>
        <v>0</v>
      </c>
      <c r="N209" s="72"/>
      <c r="P209" s="187" t="str">
        <f t="shared" si="190"/>
        <v>10153C</v>
      </c>
      <c r="Q209" s="191" t="s">
        <v>600</v>
      </c>
      <c r="R209" s="188" t="str">
        <f t="shared" si="173"/>
        <v xml:space="preserve">Supervisor Payroll/Accounting </v>
      </c>
      <c r="S209" s="189" t="str">
        <f t="shared" si="192"/>
        <v>102</v>
      </c>
      <c r="T209" s="186" cm="1">
        <f t="array" aca="1" ref="T209" ca="1">ROUND(IF($Q209="Y",VLOOKUP($P209, INDIRECT($Q$2),T$6,0)*INDIRECT($P$1),VLOOKUP($P209, INDIRECT($Q$2),T$6,0)),IF($E209="E",0,3))</f>
        <v>39.235999999999997</v>
      </c>
      <c r="U209" s="186" cm="1">
        <f t="array" aca="1" ref="U209" ca="1">ROUND(IF($Q209="Y",VLOOKUP($P209, INDIRECT($Q$2),U$6,0)*INDIRECT($P$1),VLOOKUP($P209, INDIRECT($Q$2),U$6,0)),IF($E209="E",0,3))</f>
        <v>40.335999999999999</v>
      </c>
      <c r="V209" s="186" cm="1">
        <f t="array" aca="1" ref="V209" ca="1">ROUND(IF($Q209="Y",VLOOKUP($P209, INDIRECT($Q$2),V$6,0)*INDIRECT($P$1),VLOOKUP($P209, INDIRECT($Q$2),V$6,0)),IF($E209="E",0,3))</f>
        <v>41.465000000000003</v>
      </c>
      <c r="W209" s="186" cm="1">
        <f t="array" aca="1" ref="W209" ca="1">ROUND(IF($Q209="Y",VLOOKUP($P209, INDIRECT($Q$2),W$6,0)*INDIRECT($P$1),VLOOKUP($P209, INDIRECT($Q$2),W$6,0)),IF($E209="E",0,3))</f>
        <v>42.645000000000003</v>
      </c>
      <c r="X209" s="186" cm="1">
        <f t="array" aca="1" ref="X209" ca="1">ROUND(IF($Q209="Y",VLOOKUP($P209, INDIRECT($Q$2),X$6,0)*INDIRECT($P$1),VLOOKUP($P209, INDIRECT($Q$2),X$6,0)),IF($E209="E",0,3))</f>
        <v>43.521000000000001</v>
      </c>
      <c r="Y209" s="186" cm="1">
        <f t="array" aca="1" ref="Y209" ca="1">ROUND(IF($Q209="Y",VLOOKUP($P209, INDIRECT($Q$2),Y$6,0)*INDIRECT($P$1),VLOOKUP($P209, INDIRECT($Q$2),Y$6,0)),IF($E209="E",0,3))</f>
        <v>0</v>
      </c>
      <c r="Z209" s="186" cm="1">
        <f t="array" aca="1" ref="Z209" ca="1">ROUND(IF($Q209="Y",VLOOKUP($P209, INDIRECT($Q$2),Z$6,0)*INDIRECT($P$1),VLOOKUP($P209, INDIRECT($Q$2),Z$6,0)),IF($E209="E",0,3))</f>
        <v>0</v>
      </c>
      <c r="AA209" s="186"/>
      <c r="AB209" s="282" t="str">
        <f t="shared" si="191"/>
        <v>10153C</v>
      </c>
      <c r="AC209" s="130" t="str">
        <f t="shared" si="174"/>
        <v xml:space="preserve">Supervisor Payroll/Accounting </v>
      </c>
      <c r="AD209" s="284" t="str">
        <f t="shared" si="175"/>
        <v>102</v>
      </c>
      <c r="AE209" s="282">
        <f t="shared" ca="1" si="183"/>
        <v>39.235999999999997</v>
      </c>
      <c r="AF209" s="282">
        <f t="shared" ca="1" si="184"/>
        <v>40.335999999999999</v>
      </c>
      <c r="AG209" s="282">
        <f t="shared" ca="1" si="185"/>
        <v>41.465000000000003</v>
      </c>
      <c r="AH209" s="282">
        <f t="shared" ca="1" si="186"/>
        <v>42.645000000000003</v>
      </c>
      <c r="AI209" s="282">
        <f t="shared" ca="1" si="187"/>
        <v>43.521000000000001</v>
      </c>
      <c r="AJ209" s="282" t="str">
        <f t="shared" ca="1" si="176"/>
        <v/>
      </c>
      <c r="AK209" s="282" t="str">
        <f t="shared" ca="1" si="177"/>
        <v/>
      </c>
    </row>
    <row r="210" spans="1:37" x14ac:dyDescent="0.3">
      <c r="A210" s="75" t="s">
        <v>226</v>
      </c>
      <c r="B210" s="75">
        <v>12</v>
      </c>
      <c r="C210" s="70" t="s">
        <v>60</v>
      </c>
      <c r="D210" s="75">
        <v>550</v>
      </c>
      <c r="E210" s="75" t="s">
        <v>17</v>
      </c>
      <c r="F210" s="73" t="s">
        <v>446</v>
      </c>
      <c r="G210" s="74">
        <f t="shared" ca="1" si="178"/>
        <v>105203</v>
      </c>
      <c r="H210" s="74">
        <f t="shared" ca="1" si="179"/>
        <v>111070</v>
      </c>
      <c r="I210" s="74">
        <f t="shared" ca="1" si="180"/>
        <v>118685</v>
      </c>
      <c r="J210" s="74">
        <f t="shared" ca="1" si="181"/>
        <v>122009</v>
      </c>
      <c r="K210" s="74">
        <f t="shared" ca="1" si="182"/>
        <v>125424</v>
      </c>
      <c r="L210" s="74">
        <f t="shared" ca="1" si="188"/>
        <v>129001</v>
      </c>
      <c r="M210" s="74">
        <f t="shared" ca="1" si="189"/>
        <v>0</v>
      </c>
      <c r="N210" s="72"/>
      <c r="P210" s="187" t="str">
        <f t="shared" si="190"/>
        <v>10170C</v>
      </c>
      <c r="Q210" s="191" t="s">
        <v>600</v>
      </c>
      <c r="R210" s="188" t="str">
        <f t="shared" si="173"/>
        <v>Supervisor Plans Review</v>
      </c>
      <c r="S210" s="189" t="str">
        <f t="shared" si="192"/>
        <v>44</v>
      </c>
      <c r="T210" s="186" cm="1">
        <f t="array" aca="1" ref="T210" ca="1">ROUND(IF($Q210="Y",VLOOKUP($P210, INDIRECT($Q$2),T$6,0)*INDIRECT($P$1),VLOOKUP($P210, INDIRECT($Q$2),T$6,0)),IF($E210="E",0,3))</f>
        <v>105203</v>
      </c>
      <c r="U210" s="186" cm="1">
        <f t="array" aca="1" ref="U210" ca="1">ROUND(IF($Q210="Y",VLOOKUP($P210, INDIRECT($Q$2),U$6,0)*INDIRECT($P$1),VLOOKUP($P210, INDIRECT($Q$2),U$6,0)),IF($E210="E",0,3))</f>
        <v>111070</v>
      </c>
      <c r="V210" s="186" cm="1">
        <f t="array" aca="1" ref="V210" ca="1">ROUND(IF($Q210="Y",VLOOKUP($P210, INDIRECT($Q$2),V$6,0)*INDIRECT($P$1),VLOOKUP($P210, INDIRECT($Q$2),V$6,0)),IF($E210="E",0,3))</f>
        <v>118685</v>
      </c>
      <c r="W210" s="186" cm="1">
        <f t="array" aca="1" ref="W210" ca="1">ROUND(IF($Q210="Y",VLOOKUP($P210, INDIRECT($Q$2),W$6,0)*INDIRECT($P$1),VLOOKUP($P210, INDIRECT($Q$2),W$6,0)),IF($E210="E",0,3))</f>
        <v>122009</v>
      </c>
      <c r="X210" s="186" cm="1">
        <f t="array" aca="1" ref="X210" ca="1">ROUND(IF($Q210="Y",VLOOKUP($P210, INDIRECT($Q$2),X$6,0)*INDIRECT($P$1),VLOOKUP($P210, INDIRECT($Q$2),X$6,0)),IF($E210="E",0,3))</f>
        <v>125424</v>
      </c>
      <c r="Y210" s="186" cm="1">
        <f t="array" aca="1" ref="Y210" ca="1">ROUND(IF($Q210="Y",VLOOKUP($P210, INDIRECT($Q$2),Y$6,0)*INDIRECT($P$1),VLOOKUP($P210, INDIRECT($Q$2),Y$6,0)),IF($E210="E",0,3))</f>
        <v>129001</v>
      </c>
      <c r="Z210" s="186" cm="1">
        <f t="array" aca="1" ref="Z210" ca="1">ROUND(IF($Q210="Y",VLOOKUP($P210, INDIRECT($Q$2),Z$6,0)*INDIRECT($P$1),VLOOKUP($P210, INDIRECT($Q$2),Z$6,0)),IF($E210="E",0,3))</f>
        <v>0</v>
      </c>
      <c r="AA210" s="186"/>
      <c r="AB210" s="282" t="str">
        <f t="shared" si="191"/>
        <v>10170C</v>
      </c>
      <c r="AC210" s="130" t="str">
        <f t="shared" si="174"/>
        <v>Supervisor Plans Review</v>
      </c>
      <c r="AD210" s="284" t="str">
        <f t="shared" si="175"/>
        <v>44</v>
      </c>
      <c r="AE210" s="282">
        <f t="shared" ca="1" si="183"/>
        <v>50.579000000000001</v>
      </c>
      <c r="AF210" s="282">
        <f t="shared" ca="1" si="184"/>
        <v>53.4</v>
      </c>
      <c r="AG210" s="282">
        <f t="shared" ca="1" si="185"/>
        <v>57.061</v>
      </c>
      <c r="AH210" s="282">
        <f t="shared" ca="1" si="186"/>
        <v>58.658999999999999</v>
      </c>
      <c r="AI210" s="282">
        <f t="shared" ca="1" si="187"/>
        <v>60.3</v>
      </c>
      <c r="AJ210" s="282">
        <f t="shared" ca="1" si="176"/>
        <v>62.019999999999996</v>
      </c>
      <c r="AK210" s="282" t="str">
        <f t="shared" ca="1" si="177"/>
        <v/>
      </c>
    </row>
    <row r="211" spans="1:37" x14ac:dyDescent="0.3">
      <c r="A211" s="75" t="s">
        <v>227</v>
      </c>
      <c r="B211" s="75">
        <v>8</v>
      </c>
      <c r="C211" s="70" t="s">
        <v>575</v>
      </c>
      <c r="D211" s="75">
        <v>398</v>
      </c>
      <c r="E211" s="75" t="s">
        <v>17</v>
      </c>
      <c r="F211" s="73" t="s">
        <v>447</v>
      </c>
      <c r="G211" s="74">
        <f t="shared" ca="1" si="178"/>
        <v>77972</v>
      </c>
      <c r="H211" s="74">
        <f t="shared" ca="1" si="179"/>
        <v>81093</v>
      </c>
      <c r="I211" s="74">
        <f t="shared" ca="1" si="180"/>
        <v>84341</v>
      </c>
      <c r="J211" s="74">
        <f t="shared" ca="1" si="181"/>
        <v>87718</v>
      </c>
      <c r="K211" s="74">
        <f t="shared" ca="1" si="182"/>
        <v>91230</v>
      </c>
      <c r="L211" s="74">
        <f t="shared" ca="1" si="188"/>
        <v>0</v>
      </c>
      <c r="M211" s="74">
        <f t="shared" ca="1" si="189"/>
        <v>0</v>
      </c>
      <c r="N211" s="72"/>
      <c r="P211" s="187" t="str">
        <f t="shared" si="190"/>
        <v>10195C</v>
      </c>
      <c r="Q211" s="191" t="s">
        <v>600</v>
      </c>
      <c r="R211" s="188" t="str">
        <f t="shared" si="173"/>
        <v xml:space="preserve">Supervisor Police Support Services </v>
      </c>
      <c r="S211" s="189" t="str">
        <f t="shared" si="192"/>
        <v>022</v>
      </c>
      <c r="T211" s="186" cm="1">
        <f t="array" aca="1" ref="T211" ca="1">ROUND(IF($Q211="Y",VLOOKUP($P211, INDIRECT($Q$2),T$6,0)*INDIRECT($P$1),VLOOKUP($P211, INDIRECT($Q$2),T$6,0)),IF($E211="E",0,3))</f>
        <v>77972</v>
      </c>
      <c r="U211" s="186" cm="1">
        <f t="array" aca="1" ref="U211" ca="1">ROUND(IF($Q211="Y",VLOOKUP($P211, INDIRECT($Q$2),U$6,0)*INDIRECT($P$1),VLOOKUP($P211, INDIRECT($Q$2),U$6,0)),IF($E211="E",0,3))</f>
        <v>81093</v>
      </c>
      <c r="V211" s="186" cm="1">
        <f t="array" aca="1" ref="V211" ca="1">ROUND(IF($Q211="Y",VLOOKUP($P211, INDIRECT($Q$2),V$6,0)*INDIRECT($P$1),VLOOKUP($P211, INDIRECT($Q$2),V$6,0)),IF($E211="E",0,3))</f>
        <v>84341</v>
      </c>
      <c r="W211" s="186" cm="1">
        <f t="array" aca="1" ref="W211" ca="1">ROUND(IF($Q211="Y",VLOOKUP($P211, INDIRECT($Q$2),W$6,0)*INDIRECT($P$1),VLOOKUP($P211, INDIRECT($Q$2),W$6,0)),IF($E211="E",0,3))</f>
        <v>87718</v>
      </c>
      <c r="X211" s="186" cm="1">
        <f t="array" aca="1" ref="X211" ca="1">ROUND(IF($Q211="Y",VLOOKUP($P211, INDIRECT($Q$2),X$6,0)*INDIRECT($P$1),VLOOKUP($P211, INDIRECT($Q$2),X$6,0)),IF($E211="E",0,3))</f>
        <v>91230</v>
      </c>
      <c r="Y211" s="186" cm="1">
        <f t="array" aca="1" ref="Y211" ca="1">ROUND(IF($Q211="Y",VLOOKUP($P211, INDIRECT($Q$2),Y$6,0)*INDIRECT($P$1),VLOOKUP($P211, INDIRECT($Q$2),Y$6,0)),IF($E211="E",0,3))</f>
        <v>0</v>
      </c>
      <c r="Z211" s="186" cm="1">
        <f t="array" aca="1" ref="Z211" ca="1">ROUND(IF($Q211="Y",VLOOKUP($P211, INDIRECT($Q$2),Z$6,0)*INDIRECT($P$1),VLOOKUP($P211, INDIRECT($Q$2),Z$6,0)),IF($E211="E",0,3))</f>
        <v>0</v>
      </c>
      <c r="AA211" s="186"/>
      <c r="AB211" s="282" t="str">
        <f t="shared" si="191"/>
        <v>10195C</v>
      </c>
      <c r="AC211" s="130" t="str">
        <f t="shared" si="174"/>
        <v xml:space="preserve">Supervisor Police Support Services </v>
      </c>
      <c r="AD211" s="284" t="str">
        <f t="shared" si="175"/>
        <v>022</v>
      </c>
      <c r="AE211" s="282">
        <f t="shared" ca="1" si="183"/>
        <v>37.486999999999995</v>
      </c>
      <c r="AF211" s="282">
        <f t="shared" ca="1" si="184"/>
        <v>38.988</v>
      </c>
      <c r="AG211" s="282">
        <f t="shared" ca="1" si="185"/>
        <v>40.548999999999999</v>
      </c>
      <c r="AH211" s="282">
        <f t="shared" ca="1" si="186"/>
        <v>42.172999999999995</v>
      </c>
      <c r="AI211" s="282">
        <f t="shared" ca="1" si="187"/>
        <v>43.860999999999997</v>
      </c>
      <c r="AJ211" s="282" t="str">
        <f t="shared" ca="1" si="176"/>
        <v/>
      </c>
      <c r="AK211" s="282" t="str">
        <f t="shared" ca="1" si="177"/>
        <v/>
      </c>
    </row>
    <row r="212" spans="1:37" x14ac:dyDescent="0.3">
      <c r="A212" s="75" t="s">
        <v>230</v>
      </c>
      <c r="B212" s="75">
        <v>10</v>
      </c>
      <c r="C212" s="70" t="s">
        <v>580</v>
      </c>
      <c r="D212" s="75">
        <v>465</v>
      </c>
      <c r="E212" s="75" t="s">
        <v>17</v>
      </c>
      <c r="F212" s="73" t="s">
        <v>449</v>
      </c>
      <c r="G212" s="74">
        <f t="shared" ca="1" si="178"/>
        <v>92882</v>
      </c>
      <c r="H212" s="74">
        <f t="shared" ca="1" si="179"/>
        <v>96602</v>
      </c>
      <c r="I212" s="74">
        <f t="shared" ca="1" si="180"/>
        <v>100469</v>
      </c>
      <c r="J212" s="74">
        <f t="shared" ca="1" si="181"/>
        <v>104493</v>
      </c>
      <c r="K212" s="74">
        <f t="shared" ca="1" si="182"/>
        <v>108677</v>
      </c>
      <c r="L212" s="74">
        <f t="shared" ca="1" si="188"/>
        <v>0</v>
      </c>
      <c r="M212" s="74">
        <f t="shared" ca="1" si="189"/>
        <v>0</v>
      </c>
      <c r="N212" s="72"/>
      <c r="P212" s="187" t="str">
        <f t="shared" si="190"/>
        <v>10291C</v>
      </c>
      <c r="Q212" s="191" t="s">
        <v>600</v>
      </c>
      <c r="R212" s="188" t="str">
        <f t="shared" si="173"/>
        <v xml:space="preserve">Supervisor Space Planning  </v>
      </c>
      <c r="S212" s="189" t="str">
        <f t="shared" si="192"/>
        <v>034</v>
      </c>
      <c r="T212" s="186" cm="1">
        <f t="array" aca="1" ref="T212" ca="1">ROUND(IF($Q212="Y",VLOOKUP($P212, INDIRECT($Q$2),T$6,0)*INDIRECT($P$1),VLOOKUP($P212, INDIRECT($Q$2),T$6,0)),IF($E212="E",0,3))</f>
        <v>92882</v>
      </c>
      <c r="U212" s="186" cm="1">
        <f t="array" aca="1" ref="U212" ca="1">ROUND(IF($Q212="Y",VLOOKUP($P212, INDIRECT($Q$2),U$6,0)*INDIRECT($P$1),VLOOKUP($P212, INDIRECT($Q$2),U$6,0)),IF($E212="E",0,3))</f>
        <v>96602</v>
      </c>
      <c r="V212" s="186" cm="1">
        <f t="array" aca="1" ref="V212" ca="1">ROUND(IF($Q212="Y",VLOOKUP($P212, INDIRECT($Q$2),V$6,0)*INDIRECT($P$1),VLOOKUP($P212, INDIRECT($Q$2),V$6,0)),IF($E212="E",0,3))</f>
        <v>100469</v>
      </c>
      <c r="W212" s="186" cm="1">
        <f t="array" aca="1" ref="W212" ca="1">ROUND(IF($Q212="Y",VLOOKUP($P212, INDIRECT($Q$2),W$6,0)*INDIRECT($P$1),VLOOKUP($P212, INDIRECT($Q$2),W$6,0)),IF($E212="E",0,3))</f>
        <v>104493</v>
      </c>
      <c r="X212" s="186" cm="1">
        <f t="array" aca="1" ref="X212" ca="1">ROUND(IF($Q212="Y",VLOOKUP($P212, INDIRECT($Q$2),X$6,0)*INDIRECT($P$1),VLOOKUP($P212, INDIRECT($Q$2),X$6,0)),IF($E212="E",0,3))</f>
        <v>108677</v>
      </c>
      <c r="Y212" s="186" cm="1">
        <f t="array" aca="1" ref="Y212" ca="1">ROUND(IF($Q212="Y",VLOOKUP($P212, INDIRECT($Q$2),Y$6,0)*INDIRECT($P$1),VLOOKUP($P212, INDIRECT($Q$2),Y$6,0)),IF($E212="E",0,3))</f>
        <v>0</v>
      </c>
      <c r="Z212" s="186" cm="1">
        <f t="array" aca="1" ref="Z212" ca="1">ROUND(IF($Q212="Y",VLOOKUP($P212, INDIRECT($Q$2),Z$6,0)*INDIRECT($P$1),VLOOKUP($P212, INDIRECT($Q$2),Z$6,0)),IF($E212="E",0,3))</f>
        <v>0</v>
      </c>
      <c r="AA212" s="186"/>
      <c r="AB212" s="282" t="str">
        <f t="shared" si="191"/>
        <v>10291C</v>
      </c>
      <c r="AC212" s="130" t="str">
        <f t="shared" si="174"/>
        <v xml:space="preserve">Supervisor Space Planning  </v>
      </c>
      <c r="AD212" s="284" t="str">
        <f t="shared" si="175"/>
        <v>034</v>
      </c>
      <c r="AE212" s="282">
        <f t="shared" ca="1" si="183"/>
        <v>44.655000000000001</v>
      </c>
      <c r="AF212" s="282">
        <f t="shared" ca="1" si="184"/>
        <v>46.443999999999996</v>
      </c>
      <c r="AG212" s="282">
        <f t="shared" ca="1" si="185"/>
        <v>48.302999999999997</v>
      </c>
      <c r="AH212" s="282">
        <f t="shared" ca="1" si="186"/>
        <v>50.238</v>
      </c>
      <c r="AI212" s="282">
        <f t="shared" ca="1" si="187"/>
        <v>52.248999999999995</v>
      </c>
      <c r="AJ212" s="282" t="str">
        <f t="shared" ca="1" si="176"/>
        <v/>
      </c>
      <c r="AK212" s="282" t="str">
        <f t="shared" ca="1" si="177"/>
        <v/>
      </c>
    </row>
    <row r="213" spans="1:37" x14ac:dyDescent="0.3">
      <c r="A213" s="75" t="s">
        <v>233</v>
      </c>
      <c r="B213" s="75">
        <v>7</v>
      </c>
      <c r="C213" s="70" t="s">
        <v>232</v>
      </c>
      <c r="D213" s="75">
        <v>333</v>
      </c>
      <c r="E213" s="75" t="s">
        <v>17</v>
      </c>
      <c r="F213" s="73" t="s">
        <v>451</v>
      </c>
      <c r="G213" s="74">
        <f t="shared" ca="1" si="178"/>
        <v>65936</v>
      </c>
      <c r="H213" s="74">
        <f t="shared" ca="1" si="179"/>
        <v>67914</v>
      </c>
      <c r="I213" s="74">
        <f t="shared" ca="1" si="180"/>
        <v>69953</v>
      </c>
      <c r="J213" s="74">
        <f t="shared" ca="1" si="181"/>
        <v>72051</v>
      </c>
      <c r="K213" s="74">
        <f t="shared" ca="1" si="182"/>
        <v>74212</v>
      </c>
      <c r="L213" s="74">
        <f t="shared" ca="1" si="188"/>
        <v>76438</v>
      </c>
      <c r="M213" s="74">
        <f t="shared" ca="1" si="189"/>
        <v>78731</v>
      </c>
      <c r="N213" s="72"/>
      <c r="P213" s="187" t="str">
        <f t="shared" si="190"/>
        <v>10350C</v>
      </c>
      <c r="Q213" s="191" t="s">
        <v>600</v>
      </c>
      <c r="R213" s="188" t="str">
        <f t="shared" si="173"/>
        <v>Supervisor Treasury Division</v>
      </c>
      <c r="S213" s="189" t="str">
        <f t="shared" si="192"/>
        <v>17</v>
      </c>
      <c r="T213" s="186" cm="1">
        <f t="array" aca="1" ref="T213" ca="1">ROUND(IF($Q213="Y",VLOOKUP($P213, INDIRECT($Q$2),T$6,0)*INDIRECT($P$1),VLOOKUP($P213, INDIRECT($Q$2),T$6,0)),IF($E213="E",0,3))</f>
        <v>65936</v>
      </c>
      <c r="U213" s="186" cm="1">
        <f t="array" aca="1" ref="U213" ca="1">ROUND(IF($Q213="Y",VLOOKUP($P213, INDIRECT($Q$2),U$6,0)*INDIRECT($P$1),VLOOKUP($P213, INDIRECT($Q$2),U$6,0)),IF($E213="E",0,3))</f>
        <v>67914</v>
      </c>
      <c r="V213" s="186" cm="1">
        <f t="array" aca="1" ref="V213" ca="1">ROUND(IF($Q213="Y",VLOOKUP($P213, INDIRECT($Q$2),V$6,0)*INDIRECT($P$1),VLOOKUP($P213, INDIRECT($Q$2),V$6,0)),IF($E213="E",0,3))</f>
        <v>69953</v>
      </c>
      <c r="W213" s="186" cm="1">
        <f t="array" aca="1" ref="W213" ca="1">ROUND(IF($Q213="Y",VLOOKUP($P213, INDIRECT($Q$2),W$6,0)*INDIRECT($P$1),VLOOKUP($P213, INDIRECT($Q$2),W$6,0)),IF($E213="E",0,3))</f>
        <v>72051</v>
      </c>
      <c r="X213" s="186" cm="1">
        <f t="array" aca="1" ref="X213" ca="1">ROUND(IF($Q213="Y",VLOOKUP($P213, INDIRECT($Q$2),X$6,0)*INDIRECT($P$1),VLOOKUP($P213, INDIRECT($Q$2),X$6,0)),IF($E213="E",0,3))</f>
        <v>74212</v>
      </c>
      <c r="Y213" s="186" cm="1">
        <f t="array" aca="1" ref="Y213" ca="1">ROUND(IF($Q213="Y",VLOOKUP($P213, INDIRECT($Q$2),Y$6,0)*INDIRECT($P$1),VLOOKUP($P213, INDIRECT($Q$2),Y$6,0)),IF($E213="E",0,3))</f>
        <v>76438</v>
      </c>
      <c r="Z213" s="186" cm="1">
        <f t="array" aca="1" ref="Z213" ca="1">ROUND(IF($Q213="Y",VLOOKUP($P213, INDIRECT($Q$2),Z$6,0)*INDIRECT($P$1),VLOOKUP($P213, INDIRECT($Q$2),Z$6,0)),IF($E213="E",0,3))</f>
        <v>78731</v>
      </c>
      <c r="AA213" s="186"/>
      <c r="AB213" s="282" t="str">
        <f t="shared" si="191"/>
        <v>10350C</v>
      </c>
      <c r="AC213" s="130" t="str">
        <f t="shared" si="174"/>
        <v>Supervisor Treasury Division</v>
      </c>
      <c r="AD213" s="284" t="str">
        <f t="shared" si="175"/>
        <v>17</v>
      </c>
      <c r="AE213" s="282">
        <f t="shared" ca="1" si="183"/>
        <v>31.7</v>
      </c>
      <c r="AF213" s="282">
        <f t="shared" ca="1" si="184"/>
        <v>32.650999999999996</v>
      </c>
      <c r="AG213" s="282">
        <f t="shared" ca="1" si="185"/>
        <v>33.631999999999998</v>
      </c>
      <c r="AH213" s="282">
        <f t="shared" ca="1" si="186"/>
        <v>34.64</v>
      </c>
      <c r="AI213" s="282">
        <f t="shared" ca="1" si="187"/>
        <v>35.678999999999995</v>
      </c>
      <c r="AJ213" s="282">
        <f t="shared" ca="1" si="176"/>
        <v>36.75</v>
      </c>
      <c r="AK213" s="282">
        <f t="shared" ca="1" si="177"/>
        <v>37.851999999999997</v>
      </c>
    </row>
    <row r="214" spans="1:37" x14ac:dyDescent="0.3">
      <c r="A214" s="75" t="s">
        <v>59</v>
      </c>
      <c r="B214" s="75">
        <v>7</v>
      </c>
      <c r="C214" s="70" t="s">
        <v>638</v>
      </c>
      <c r="D214" s="75">
        <v>360</v>
      </c>
      <c r="E214" s="75" t="s">
        <v>21</v>
      </c>
      <c r="F214" s="73" t="s">
        <v>1036</v>
      </c>
      <c r="G214" s="74">
        <f t="shared" ref="G214:M214" si="193">IF(E214="E",ROUND(T214,0),ROUND(T214,3))</f>
        <v>34.814</v>
      </c>
      <c r="H214" s="74">
        <f t="shared" si="193"/>
        <v>36.207999999999998</v>
      </c>
      <c r="I214" s="74">
        <f t="shared" si="193"/>
        <v>37.658000000000001</v>
      </c>
      <c r="J214" s="74">
        <f t="shared" si="193"/>
        <v>39.165999999999997</v>
      </c>
      <c r="K214" s="74">
        <f t="shared" si="193"/>
        <v>40.734000000000002</v>
      </c>
      <c r="L214" s="74">
        <f t="shared" si="193"/>
        <v>0</v>
      </c>
      <c r="M214" s="74">
        <f t="shared" si="193"/>
        <v>0</v>
      </c>
      <c r="N214" s="72"/>
      <c r="P214" s="187" t="str">
        <f>A214</f>
        <v>09930C</v>
      </c>
      <c r="Q214" s="191" t="s">
        <v>600</v>
      </c>
      <c r="R214" s="188" t="str">
        <f>F214</f>
        <v>Supervisor Utility Billing</v>
      </c>
      <c r="S214" s="189" t="str">
        <f>C214</f>
        <v>070</v>
      </c>
      <c r="T214" s="243">
        <v>34.814</v>
      </c>
      <c r="U214" s="243">
        <v>36.207999999999998</v>
      </c>
      <c r="V214" s="243">
        <v>37.658000000000001</v>
      </c>
      <c r="W214" s="243">
        <v>39.165999999999997</v>
      </c>
      <c r="X214" s="243">
        <v>40.734000000000002</v>
      </c>
      <c r="AA214" s="186"/>
      <c r="AB214" s="282" t="str">
        <f>A214</f>
        <v>09930C</v>
      </c>
      <c r="AC214" s="130" t="str">
        <f>F214</f>
        <v>Supervisor Utility Billing</v>
      </c>
      <c r="AD214" s="284" t="str">
        <f>C214</f>
        <v>070</v>
      </c>
      <c r="AE214" s="282">
        <f t="shared" ref="AE214:AK214" si="194">IF(T214=0,"",IF($E214="E",ROUNDUP(T214/2080,3),T214))</f>
        <v>34.814</v>
      </c>
      <c r="AF214" s="282">
        <f t="shared" si="194"/>
        <v>36.207999999999998</v>
      </c>
      <c r="AG214" s="282">
        <f t="shared" si="194"/>
        <v>37.658000000000001</v>
      </c>
      <c r="AH214" s="282">
        <f t="shared" si="194"/>
        <v>39.165999999999997</v>
      </c>
      <c r="AI214" s="282">
        <f t="shared" si="194"/>
        <v>40.734000000000002</v>
      </c>
      <c r="AJ214" s="282" t="str">
        <f t="shared" si="194"/>
        <v/>
      </c>
      <c r="AK214" s="282" t="str">
        <f t="shared" si="194"/>
        <v/>
      </c>
    </row>
    <row r="215" spans="1:37" x14ac:dyDescent="0.3">
      <c r="A215" s="75" t="s">
        <v>235</v>
      </c>
      <c r="B215" s="75">
        <v>9</v>
      </c>
      <c r="C215" s="70" t="s">
        <v>586</v>
      </c>
      <c r="D215" s="75">
        <v>413</v>
      </c>
      <c r="E215" s="75" t="s">
        <v>17</v>
      </c>
      <c r="F215" s="73" t="s">
        <v>452</v>
      </c>
      <c r="G215" s="74">
        <f t="shared" ca="1" si="178"/>
        <v>83878</v>
      </c>
      <c r="H215" s="74">
        <f t="shared" ca="1" si="179"/>
        <v>87237</v>
      </c>
      <c r="I215" s="74">
        <f t="shared" ca="1" si="180"/>
        <v>90729</v>
      </c>
      <c r="J215" s="74">
        <f t="shared" ca="1" si="181"/>
        <v>94362</v>
      </c>
      <c r="K215" s="74">
        <f t="shared" ca="1" si="182"/>
        <v>98140</v>
      </c>
      <c r="L215" s="74">
        <f t="shared" ca="1" si="188"/>
        <v>0</v>
      </c>
      <c r="M215" s="74">
        <f t="shared" ca="1" si="189"/>
        <v>0</v>
      </c>
      <c r="N215" s="72"/>
      <c r="P215" s="187" t="str">
        <f t="shared" si="190"/>
        <v>10633C</v>
      </c>
      <c r="Q215" s="191" t="s">
        <v>600</v>
      </c>
      <c r="R215" s="188" t="str">
        <f t="shared" si="173"/>
        <v>Training Development Supervisor</v>
      </c>
      <c r="S215" s="189" t="str">
        <f t="shared" si="192"/>
        <v>084</v>
      </c>
      <c r="T215" s="186" cm="1">
        <f t="array" aca="1" ref="T215" ca="1">ROUND(IF($Q215="Y",VLOOKUP($P215, INDIRECT($Q$2),T$6,0)*INDIRECT($P$1),VLOOKUP($P215, INDIRECT($Q$2),T$6,0)),IF($E215="E",0,3))</f>
        <v>83878</v>
      </c>
      <c r="U215" s="186" cm="1">
        <f t="array" aca="1" ref="U215" ca="1">ROUND(IF($Q215="Y",VLOOKUP($P215, INDIRECT($Q$2),U$6,0)*INDIRECT($P$1),VLOOKUP($P215, INDIRECT($Q$2),U$6,0)),IF($E215="E",0,3))</f>
        <v>87237</v>
      </c>
      <c r="V215" s="186" cm="1">
        <f t="array" aca="1" ref="V215" ca="1">ROUND(IF($Q215="Y",VLOOKUP($P215, INDIRECT($Q$2),V$6,0)*INDIRECT($P$1),VLOOKUP($P215, INDIRECT($Q$2),V$6,0)),IF($E215="E",0,3))</f>
        <v>90729</v>
      </c>
      <c r="W215" s="186" cm="1">
        <f t="array" aca="1" ref="W215" ca="1">ROUND(IF($Q215="Y",VLOOKUP($P215, INDIRECT($Q$2),W$6,0)*INDIRECT($P$1),VLOOKUP($P215, INDIRECT($Q$2),W$6,0)),IF($E215="E",0,3))</f>
        <v>94362</v>
      </c>
      <c r="X215" s="186" cm="1">
        <f t="array" aca="1" ref="X215" ca="1">ROUND(IF($Q215="Y",VLOOKUP($P215, INDIRECT($Q$2),X$6,0)*INDIRECT($P$1),VLOOKUP($P215, INDIRECT($Q$2),X$6,0)),IF($E215="E",0,3))</f>
        <v>98140</v>
      </c>
      <c r="Y215" s="186" cm="1">
        <f t="array" aca="1" ref="Y215" ca="1">ROUND(IF($Q215="Y",VLOOKUP($P215, INDIRECT($Q$2),Y$6,0)*INDIRECT($P$1),VLOOKUP($P215, INDIRECT($Q$2),Y$6,0)),IF($E215="E",0,3))</f>
        <v>0</v>
      </c>
      <c r="Z215" s="186" cm="1">
        <f t="array" aca="1" ref="Z215" ca="1">ROUND(IF($Q215="Y",VLOOKUP($P215, INDIRECT($Q$2),Z$6,0)*INDIRECT($P$1),VLOOKUP($P215, INDIRECT($Q$2),Z$6,0)),IF($E215="E",0,3))</f>
        <v>0</v>
      </c>
      <c r="AA215" s="186"/>
      <c r="AB215" s="282" t="str">
        <f t="shared" si="191"/>
        <v>10633C</v>
      </c>
      <c r="AC215" s="130" t="str">
        <f t="shared" si="174"/>
        <v>Training Development Supervisor</v>
      </c>
      <c r="AD215" s="284" t="str">
        <f t="shared" si="175"/>
        <v>084</v>
      </c>
      <c r="AE215" s="282">
        <f t="shared" ca="1" si="183"/>
        <v>40.326000000000001</v>
      </c>
      <c r="AF215" s="282">
        <f t="shared" ca="1" si="184"/>
        <v>41.940999999999995</v>
      </c>
      <c r="AG215" s="282">
        <f t="shared" ca="1" si="185"/>
        <v>43.62</v>
      </c>
      <c r="AH215" s="282">
        <f t="shared" ca="1" si="186"/>
        <v>45.366999999999997</v>
      </c>
      <c r="AI215" s="282">
        <f t="shared" ca="1" si="187"/>
        <v>47.183</v>
      </c>
      <c r="AJ215" s="282" t="str">
        <f t="shared" ca="1" si="176"/>
        <v/>
      </c>
      <c r="AK215" s="282" t="str">
        <f t="shared" ca="1" si="177"/>
        <v/>
      </c>
    </row>
    <row r="216" spans="1:37" x14ac:dyDescent="0.3">
      <c r="A216" s="75" t="s">
        <v>231</v>
      </c>
      <c r="B216" s="75">
        <v>12</v>
      </c>
      <c r="C216" s="70" t="s">
        <v>32</v>
      </c>
      <c r="D216" s="75">
        <v>573</v>
      </c>
      <c r="E216" s="75" t="s">
        <v>17</v>
      </c>
      <c r="F216" s="73" t="s">
        <v>849</v>
      </c>
      <c r="G216" s="74">
        <f t="shared" ca="1" si="178"/>
        <v>113791</v>
      </c>
      <c r="H216" s="74">
        <f t="shared" ca="1" si="179"/>
        <v>118342</v>
      </c>
      <c r="I216" s="74">
        <f t="shared" ca="1" si="180"/>
        <v>123075</v>
      </c>
      <c r="J216" s="74">
        <f t="shared" ca="1" si="181"/>
        <v>127998</v>
      </c>
      <c r="K216" s="74">
        <f t="shared" ca="1" si="182"/>
        <v>133117</v>
      </c>
      <c r="L216" s="74">
        <f t="shared" ca="1" si="188"/>
        <v>0</v>
      </c>
      <c r="M216" s="74">
        <f t="shared" ca="1" si="189"/>
        <v>0</v>
      </c>
      <c r="N216" s="72"/>
      <c r="P216" s="187" t="str">
        <f t="shared" si="190"/>
        <v>10335C</v>
      </c>
      <c r="Q216" s="191" t="s">
        <v>600</v>
      </c>
      <c r="R216" s="188" t="str">
        <f t="shared" si="173"/>
        <v>Transportation Planning Supervisor</v>
      </c>
      <c r="S216" s="189" t="str">
        <f t="shared" si="192"/>
        <v>105</v>
      </c>
      <c r="T216" s="186" cm="1">
        <f t="array" aca="1" ref="T216" ca="1">ROUND(IF($Q216="Y",VLOOKUP($P216, INDIRECT($Q$2),T$6,0)*INDIRECT($P$1),VLOOKUP($P216, INDIRECT($Q$2),T$6,0)),IF($E216="E",0,3))</f>
        <v>113791</v>
      </c>
      <c r="U216" s="186" cm="1">
        <f t="array" aca="1" ref="U216" ca="1">ROUND(IF($Q216="Y",VLOOKUP($P216, INDIRECT($Q$2),U$6,0)*INDIRECT($P$1),VLOOKUP($P216, INDIRECT($Q$2),U$6,0)),IF($E216="E",0,3))</f>
        <v>118342</v>
      </c>
      <c r="V216" s="186" cm="1">
        <f t="array" aca="1" ref="V216" ca="1">ROUND(IF($Q216="Y",VLOOKUP($P216, INDIRECT($Q$2),V$6,0)*INDIRECT($P$1),VLOOKUP($P216, INDIRECT($Q$2),V$6,0)),IF($E216="E",0,3))</f>
        <v>123075</v>
      </c>
      <c r="W216" s="186" cm="1">
        <f t="array" aca="1" ref="W216" ca="1">ROUND(IF($Q216="Y",VLOOKUP($P216, INDIRECT($Q$2),W$6,0)*INDIRECT($P$1),VLOOKUP($P216, INDIRECT($Q$2),W$6,0)),IF($E216="E",0,3))</f>
        <v>127998</v>
      </c>
      <c r="X216" s="186" cm="1">
        <f t="array" aca="1" ref="X216" ca="1">ROUND(IF($Q216="Y",VLOOKUP($P216, INDIRECT($Q$2),X$6,0)*INDIRECT($P$1),VLOOKUP($P216, INDIRECT($Q$2),X$6,0)),IF($E216="E",0,3))</f>
        <v>133117</v>
      </c>
      <c r="Y216" s="186" cm="1">
        <f t="array" aca="1" ref="Y216" ca="1">ROUND(IF($Q216="Y",VLOOKUP($P216, INDIRECT($Q$2),Y$6,0)*INDIRECT($P$1),VLOOKUP($P216, INDIRECT($Q$2),Y$6,0)),IF($E216="E",0,3))</f>
        <v>0</v>
      </c>
      <c r="Z216" s="186" cm="1">
        <f t="array" aca="1" ref="Z216" ca="1">ROUND(IF($Q216="Y",VLOOKUP($P216, INDIRECT($Q$2),Z$6,0)*INDIRECT($P$1),VLOOKUP($P216, INDIRECT($Q$2),Z$6,0)),IF($E216="E",0,3))</f>
        <v>0</v>
      </c>
      <c r="AA216" s="186"/>
      <c r="AB216" s="282" t="str">
        <f t="shared" si="191"/>
        <v>10335C</v>
      </c>
      <c r="AC216" s="130" t="str">
        <f t="shared" si="174"/>
        <v>Transportation Planning Supervisor</v>
      </c>
      <c r="AD216" s="284" t="str">
        <f t="shared" si="175"/>
        <v>105</v>
      </c>
      <c r="AE216" s="282">
        <f t="shared" ca="1" si="183"/>
        <v>54.707999999999998</v>
      </c>
      <c r="AF216" s="282">
        <f t="shared" ca="1" si="184"/>
        <v>56.896000000000001</v>
      </c>
      <c r="AG216" s="282">
        <f t="shared" ca="1" si="185"/>
        <v>59.170999999999999</v>
      </c>
      <c r="AH216" s="282">
        <f t="shared" ca="1" si="186"/>
        <v>61.537999999999997</v>
      </c>
      <c r="AI216" s="282">
        <f t="shared" ca="1" si="187"/>
        <v>63.998999999999995</v>
      </c>
      <c r="AJ216" s="282" t="str">
        <f t="shared" ca="1" si="176"/>
        <v/>
      </c>
      <c r="AK216" s="282" t="str">
        <f t="shared" ca="1" si="177"/>
        <v/>
      </c>
    </row>
    <row r="217" spans="1:37" x14ac:dyDescent="0.3">
      <c r="A217" s="75" t="s">
        <v>237</v>
      </c>
      <c r="B217" s="75">
        <v>5</v>
      </c>
      <c r="C217" s="70" t="s">
        <v>236</v>
      </c>
      <c r="D217" s="75">
        <v>140</v>
      </c>
      <c r="E217" s="75" t="s">
        <v>21</v>
      </c>
      <c r="F217" s="73" t="s">
        <v>238</v>
      </c>
      <c r="G217" s="74">
        <f t="shared" ca="1" si="178"/>
        <v>30.401</v>
      </c>
      <c r="H217" s="74">
        <f t="shared" ca="1" si="179"/>
        <v>0</v>
      </c>
      <c r="I217" s="74">
        <f t="shared" ca="1" si="180"/>
        <v>0</v>
      </c>
      <c r="J217" s="74">
        <f t="shared" ca="1" si="181"/>
        <v>0</v>
      </c>
      <c r="K217" s="74">
        <f t="shared" ca="1" si="182"/>
        <v>0</v>
      </c>
      <c r="L217" s="74">
        <f t="shared" ca="1" si="188"/>
        <v>0</v>
      </c>
      <c r="M217" s="74">
        <f t="shared" ca="1" si="189"/>
        <v>0</v>
      </c>
      <c r="N217" s="72"/>
      <c r="P217" s="187" t="str">
        <f t="shared" si="190"/>
        <v>52923C</v>
      </c>
      <c r="Q217" s="191" t="s">
        <v>600</v>
      </c>
      <c r="R217" s="188" t="str">
        <f t="shared" si="173"/>
        <v>Truck Operator</v>
      </c>
      <c r="S217" s="189" t="str">
        <f t="shared" si="192"/>
        <v>107</v>
      </c>
      <c r="T217" s="186" cm="1">
        <f t="array" aca="1" ref="T217" ca="1">ROUND(IF($Q217="Y",VLOOKUP($P217, INDIRECT($Q$2),T$6,0)*INDIRECT($P$1),VLOOKUP($P217, INDIRECT($Q$2),T$6,0)),IF($E217="E",0,3))</f>
        <v>30.401</v>
      </c>
      <c r="U217" s="186" cm="1">
        <f t="array" aca="1" ref="U217" ca="1">ROUND(IF($Q217="Y",VLOOKUP($P217, INDIRECT($Q$2),U$6,0)*INDIRECT($P$1),VLOOKUP($P217, INDIRECT($Q$2),U$6,0)),IF($E217="E",0,3))</f>
        <v>0</v>
      </c>
      <c r="V217" s="186" cm="1">
        <f t="array" aca="1" ref="V217" ca="1">ROUND(IF($Q217="Y",VLOOKUP($P217, INDIRECT($Q$2),V$6,0)*INDIRECT($P$1),VLOOKUP($P217, INDIRECT($Q$2),V$6,0)),IF($E217="E",0,3))</f>
        <v>0</v>
      </c>
      <c r="W217" s="186" cm="1">
        <f t="array" aca="1" ref="W217" ca="1">ROUND(IF($Q217="Y",VLOOKUP($P217, INDIRECT($Q$2),W$6,0)*INDIRECT($P$1),VLOOKUP($P217, INDIRECT($Q$2),W$6,0)),IF($E217="E",0,3))</f>
        <v>0</v>
      </c>
      <c r="X217" s="186" cm="1">
        <f t="array" aca="1" ref="X217" ca="1">ROUND(IF($Q217="Y",VLOOKUP($P217, INDIRECT($Q$2),X$6,0)*INDIRECT($P$1),VLOOKUP($P217, INDIRECT($Q$2),X$6,0)),IF($E217="E",0,3))</f>
        <v>0</v>
      </c>
      <c r="Y217" s="186" cm="1">
        <f t="array" aca="1" ref="Y217" ca="1">ROUND(IF($Q217="Y",VLOOKUP($P217, INDIRECT($Q$2),Y$6,0)*INDIRECT($P$1),VLOOKUP($P217, INDIRECT($Q$2),Y$6,0)),IF($E217="E",0,3))</f>
        <v>0</v>
      </c>
      <c r="Z217" s="186" cm="1">
        <f t="array" aca="1" ref="Z217" ca="1">ROUND(IF($Q217="Y",VLOOKUP($P217, INDIRECT($Q$2),Z$6,0)*INDIRECT($P$1),VLOOKUP($P217, INDIRECT($Q$2),Z$6,0)),IF($E217="E",0,3))</f>
        <v>0</v>
      </c>
      <c r="AA217" s="186"/>
      <c r="AB217" s="282" t="str">
        <f t="shared" si="191"/>
        <v>52923C</v>
      </c>
      <c r="AC217" s="130" t="str">
        <f t="shared" si="174"/>
        <v>Truck Operator</v>
      </c>
      <c r="AD217" s="284" t="str">
        <f t="shared" si="175"/>
        <v>107</v>
      </c>
      <c r="AE217" s="282">
        <f t="shared" ca="1" si="183"/>
        <v>30.401</v>
      </c>
      <c r="AF217" s="282" t="str">
        <f t="shared" ca="1" si="184"/>
        <v/>
      </c>
      <c r="AG217" s="282" t="str">
        <f t="shared" ca="1" si="185"/>
        <v/>
      </c>
      <c r="AH217" s="282" t="str">
        <f t="shared" ca="1" si="186"/>
        <v/>
      </c>
      <c r="AI217" s="282" t="str">
        <f t="shared" ca="1" si="187"/>
        <v/>
      </c>
      <c r="AJ217" s="282" t="str">
        <f t="shared" ca="1" si="176"/>
        <v/>
      </c>
      <c r="AK217" s="282" t="str">
        <f t="shared" ca="1" si="177"/>
        <v/>
      </c>
    </row>
    <row r="218" spans="1:37" x14ac:dyDescent="0.3">
      <c r="A218" s="75" t="s">
        <v>568</v>
      </c>
      <c r="B218" s="75">
        <v>10</v>
      </c>
      <c r="C218" s="70" t="s">
        <v>38</v>
      </c>
      <c r="D218" s="75">
        <v>458</v>
      </c>
      <c r="E218" s="75" t="s">
        <v>17</v>
      </c>
      <c r="F218" s="73" t="s">
        <v>569</v>
      </c>
      <c r="G218" s="74">
        <f t="shared" ca="1" si="178"/>
        <v>79166</v>
      </c>
      <c r="H218" s="74">
        <f t="shared" ca="1" si="179"/>
        <v>83145</v>
      </c>
      <c r="I218" s="74">
        <f t="shared" ca="1" si="180"/>
        <v>87638</v>
      </c>
      <c r="J218" s="74">
        <f t="shared" ca="1" si="181"/>
        <v>94958</v>
      </c>
      <c r="K218" s="74">
        <f t="shared" ca="1" si="182"/>
        <v>97619</v>
      </c>
      <c r="L218" s="74">
        <f t="shared" ca="1" si="188"/>
        <v>102732</v>
      </c>
      <c r="M218" s="74">
        <f t="shared" ca="1" si="189"/>
        <v>108623</v>
      </c>
      <c r="N218" s="72"/>
      <c r="P218" s="187" t="str">
        <f t="shared" si="190"/>
        <v>59401C</v>
      </c>
      <c r="Q218" s="191" t="s">
        <v>600</v>
      </c>
      <c r="R218" s="188" t="str">
        <f t="shared" si="173"/>
        <v>Violence Prevention Interagency Coordinator</v>
      </c>
      <c r="S218" s="189" t="str">
        <f t="shared" si="192"/>
        <v>65</v>
      </c>
      <c r="T218" s="186" cm="1">
        <f t="array" aca="1" ref="T218" ca="1">ROUND(IF($Q218="Y",VLOOKUP($P218, INDIRECT($Q$2),T$6,0)*INDIRECT($P$1),VLOOKUP($P218, INDIRECT($Q$2),T$6,0)),IF($E218="E",0,3))</f>
        <v>79166</v>
      </c>
      <c r="U218" s="186" cm="1">
        <f t="array" aca="1" ref="U218" ca="1">ROUND(IF($Q218="Y",VLOOKUP($P218, INDIRECT($Q$2),U$6,0)*INDIRECT($P$1),VLOOKUP($P218, INDIRECT($Q$2),U$6,0)),IF($E218="E",0,3))</f>
        <v>83145</v>
      </c>
      <c r="V218" s="186" cm="1">
        <f t="array" aca="1" ref="V218" ca="1">ROUND(IF($Q218="Y",VLOOKUP($P218, INDIRECT($Q$2),V$6,0)*INDIRECT($P$1),VLOOKUP($P218, INDIRECT($Q$2),V$6,0)),IF($E218="E",0,3))</f>
        <v>87638</v>
      </c>
      <c r="W218" s="186" cm="1">
        <f t="array" aca="1" ref="W218" ca="1">ROUND(IF($Q218="Y",VLOOKUP($P218, INDIRECT($Q$2),W$6,0)*INDIRECT($P$1),VLOOKUP($P218, INDIRECT($Q$2),W$6,0)),IF($E218="E",0,3))</f>
        <v>94958</v>
      </c>
      <c r="X218" s="186" cm="1">
        <f t="array" aca="1" ref="X218" ca="1">ROUND(IF($Q218="Y",VLOOKUP($P218, INDIRECT($Q$2),X$6,0)*INDIRECT($P$1),VLOOKUP($P218, INDIRECT($Q$2),X$6,0)),IF($E218="E",0,3))</f>
        <v>97619</v>
      </c>
      <c r="Y218" s="186" cm="1">
        <f t="array" aca="1" ref="Y218" ca="1">ROUND(IF($Q218="Y",VLOOKUP($P218, INDIRECT($Q$2),Y$6,0)*INDIRECT($P$1),VLOOKUP($P218, INDIRECT($Q$2),Y$6,0)),IF($E218="E",0,3))</f>
        <v>102732</v>
      </c>
      <c r="Z218" s="186" cm="1">
        <f t="array" aca="1" ref="Z218" ca="1">ROUND(IF($Q218="Y",VLOOKUP($P218, INDIRECT($Q$2),Z$6,0)*INDIRECT($P$1),VLOOKUP($P218, INDIRECT($Q$2),Z$6,0)),IF($E218="E",0,3))</f>
        <v>108623</v>
      </c>
      <c r="AA218" s="186"/>
      <c r="AB218" s="282" t="str">
        <f t="shared" si="191"/>
        <v>59401C</v>
      </c>
      <c r="AC218" s="130" t="str">
        <f t="shared" si="174"/>
        <v>Violence Prevention Interagency Coordinator</v>
      </c>
      <c r="AD218" s="284" t="str">
        <f t="shared" si="175"/>
        <v>65</v>
      </c>
      <c r="AE218" s="282">
        <f t="shared" ca="1" si="183"/>
        <v>38.061</v>
      </c>
      <c r="AF218" s="282">
        <f t="shared" ca="1" si="184"/>
        <v>39.973999999999997</v>
      </c>
      <c r="AG218" s="282">
        <f t="shared" ca="1" si="185"/>
        <v>42.134</v>
      </c>
      <c r="AH218" s="282">
        <f t="shared" ca="1" si="186"/>
        <v>45.652999999999999</v>
      </c>
      <c r="AI218" s="282">
        <f t="shared" ca="1" si="187"/>
        <v>46.933</v>
      </c>
      <c r="AJ218" s="282">
        <f t="shared" ca="1" si="176"/>
        <v>49.390999999999998</v>
      </c>
      <c r="AK218" s="282">
        <f t="shared" ca="1" si="177"/>
        <v>52.222999999999999</v>
      </c>
    </row>
    <row r="219" spans="1:37" x14ac:dyDescent="0.3">
      <c r="A219" s="75" t="s">
        <v>239</v>
      </c>
      <c r="B219" s="75">
        <v>11</v>
      </c>
      <c r="C219" s="70" t="s">
        <v>65</v>
      </c>
      <c r="D219" s="75">
        <v>518</v>
      </c>
      <c r="E219" s="75" t="s">
        <v>17</v>
      </c>
      <c r="F219" s="73" t="s">
        <v>453</v>
      </c>
      <c r="G219" s="74">
        <f t="shared" ca="1" si="178"/>
        <v>92260</v>
      </c>
      <c r="H219" s="74">
        <f t="shared" ca="1" si="179"/>
        <v>97117</v>
      </c>
      <c r="I219" s="74">
        <f t="shared" ca="1" si="180"/>
        <v>102226</v>
      </c>
      <c r="J219" s="74">
        <f t="shared" ca="1" si="181"/>
        <v>109178</v>
      </c>
      <c r="K219" s="74">
        <f t="shared" ca="1" si="182"/>
        <v>112237</v>
      </c>
      <c r="L219" s="74">
        <f t="shared" ca="1" si="188"/>
        <v>115381</v>
      </c>
      <c r="M219" s="74">
        <f t="shared" ca="1" si="189"/>
        <v>118668</v>
      </c>
      <c r="N219" s="72"/>
      <c r="P219" s="187" t="str">
        <f t="shared" si="190"/>
        <v>10857C</v>
      </c>
      <c r="Q219" s="191" t="s">
        <v>600</v>
      </c>
      <c r="R219" s="188" t="str">
        <f t="shared" si="173"/>
        <v>Water Business Enterprise System Manager</v>
      </c>
      <c r="S219" s="189" t="str">
        <f t="shared" si="192"/>
        <v>41C</v>
      </c>
      <c r="T219" s="186" cm="1">
        <f t="array" aca="1" ref="T219" ca="1">ROUND(IF($Q219="Y",VLOOKUP($P219, INDIRECT($Q$2),T$6,0)*INDIRECT($P$1),VLOOKUP($P219, INDIRECT($Q$2),T$6,0)),IF($E219="E",0,3))</f>
        <v>92260</v>
      </c>
      <c r="U219" s="186" cm="1">
        <f t="array" aca="1" ref="U219" ca="1">ROUND(IF($Q219="Y",VLOOKUP($P219, INDIRECT($Q$2),U$6,0)*INDIRECT($P$1),VLOOKUP($P219, INDIRECT($Q$2),U$6,0)),IF($E219="E",0,3))</f>
        <v>97117</v>
      </c>
      <c r="V219" s="186" cm="1">
        <f t="array" aca="1" ref="V219" ca="1">ROUND(IF($Q219="Y",VLOOKUP($P219, INDIRECT($Q$2),V$6,0)*INDIRECT($P$1),VLOOKUP($P219, INDIRECT($Q$2),V$6,0)),IF($E219="E",0,3))</f>
        <v>102226</v>
      </c>
      <c r="W219" s="186" cm="1">
        <f t="array" aca="1" ref="W219" ca="1">ROUND(IF($Q219="Y",VLOOKUP($P219, INDIRECT($Q$2),W$6,0)*INDIRECT($P$1),VLOOKUP($P219, INDIRECT($Q$2),W$6,0)),IF($E219="E",0,3))</f>
        <v>109178</v>
      </c>
      <c r="X219" s="186" cm="1">
        <f t="array" aca="1" ref="X219" ca="1">ROUND(IF($Q219="Y",VLOOKUP($P219, INDIRECT($Q$2),X$6,0)*INDIRECT($P$1),VLOOKUP($P219, INDIRECT($Q$2),X$6,0)),IF($E219="E",0,3))</f>
        <v>112237</v>
      </c>
      <c r="Y219" s="186" cm="1">
        <f t="array" aca="1" ref="Y219" ca="1">ROUND(IF($Q219="Y",VLOOKUP($P219, INDIRECT($Q$2),Y$6,0)*INDIRECT($P$1),VLOOKUP($P219, INDIRECT($Q$2),Y$6,0)),IF($E219="E",0,3))</f>
        <v>115381</v>
      </c>
      <c r="Z219" s="186" cm="1">
        <f t="array" aca="1" ref="Z219" ca="1">ROUND(IF($Q219="Y",VLOOKUP($P219, INDIRECT($Q$2),Z$6,0)*INDIRECT($P$1),VLOOKUP($P219, INDIRECT($Q$2),Z$6,0)),IF($E219="E",0,3))</f>
        <v>118668</v>
      </c>
      <c r="AA219" s="186"/>
      <c r="AB219" s="282" t="str">
        <f t="shared" si="191"/>
        <v>10857C</v>
      </c>
      <c r="AC219" s="130" t="str">
        <f t="shared" si="174"/>
        <v>Water Business Enterprise System Manager</v>
      </c>
      <c r="AD219" s="284" t="str">
        <f t="shared" si="175"/>
        <v>41C</v>
      </c>
      <c r="AE219" s="282">
        <f t="shared" ca="1" si="183"/>
        <v>44.355999999999995</v>
      </c>
      <c r="AF219" s="282">
        <f t="shared" ca="1" si="184"/>
        <v>46.690999999999995</v>
      </c>
      <c r="AG219" s="282">
        <f t="shared" ca="1" si="185"/>
        <v>49.147999999999996</v>
      </c>
      <c r="AH219" s="282">
        <f t="shared" ca="1" si="186"/>
        <v>52.489999999999995</v>
      </c>
      <c r="AI219" s="282">
        <f t="shared" ca="1" si="187"/>
        <v>53.960999999999999</v>
      </c>
      <c r="AJ219" s="282">
        <f t="shared" ca="1" si="176"/>
        <v>55.471999999999994</v>
      </c>
      <c r="AK219" s="282">
        <f t="shared" ca="1" si="177"/>
        <v>57.052</v>
      </c>
    </row>
    <row r="220" spans="1:37" x14ac:dyDescent="0.3">
      <c r="A220" s="75" t="s">
        <v>138</v>
      </c>
      <c r="B220" s="75">
        <v>12</v>
      </c>
      <c r="C220" s="70" t="s">
        <v>574</v>
      </c>
      <c r="D220" s="75">
        <v>545</v>
      </c>
      <c r="E220" s="75" t="s">
        <v>17</v>
      </c>
      <c r="F220" s="73" t="s">
        <v>872</v>
      </c>
      <c r="G220" s="74">
        <f t="shared" ca="1" si="178"/>
        <v>110255</v>
      </c>
      <c r="H220" s="74">
        <f t="shared" ca="1" si="179"/>
        <v>114669</v>
      </c>
      <c r="I220" s="74">
        <f t="shared" ca="1" si="180"/>
        <v>119260</v>
      </c>
      <c r="J220" s="74">
        <f t="shared" ca="1" si="181"/>
        <v>124035</v>
      </c>
      <c r="K220" s="74">
        <f t="shared" ca="1" si="182"/>
        <v>129003</v>
      </c>
      <c r="L220" s="74">
        <f t="shared" ca="1" si="188"/>
        <v>0</v>
      </c>
      <c r="M220" s="74">
        <f t="shared" ca="1" si="189"/>
        <v>0</v>
      </c>
      <c r="N220" s="72"/>
      <c r="P220" s="187" t="str">
        <f t="shared" si="190"/>
        <v>06835C</v>
      </c>
      <c r="Q220" s="191" t="s">
        <v>600</v>
      </c>
      <c r="R220" s="188" t="str">
        <f t="shared" si="173"/>
        <v>Workforce Development Manager</v>
      </c>
      <c r="S220" s="189" t="str">
        <f t="shared" si="192"/>
        <v>044</v>
      </c>
      <c r="T220" s="186" cm="1">
        <f t="array" aca="1" ref="T220" ca="1">ROUND(IF($Q220="Y",VLOOKUP($P220, INDIRECT($Q$2),T$6,0)*INDIRECT($P$1),VLOOKUP($P220, INDIRECT($Q$2),T$6,0)),IF($E220="E",0,3))</f>
        <v>110255</v>
      </c>
      <c r="U220" s="186" cm="1">
        <f t="array" aca="1" ref="U220" ca="1">ROUND(IF($Q220="Y",VLOOKUP($P220, INDIRECT($Q$2),U$6,0)*INDIRECT($P$1),VLOOKUP($P220, INDIRECT($Q$2),U$6,0)),IF($E220="E",0,3))</f>
        <v>114669</v>
      </c>
      <c r="V220" s="186" cm="1">
        <f t="array" aca="1" ref="V220" ca="1">ROUND(IF($Q220="Y",VLOOKUP($P220, INDIRECT($Q$2),V$6,0)*INDIRECT($P$1),VLOOKUP($P220, INDIRECT($Q$2),V$6,0)),IF($E220="E",0,3))</f>
        <v>119260</v>
      </c>
      <c r="W220" s="186" cm="1">
        <f t="array" aca="1" ref="W220" ca="1">ROUND(IF($Q220="Y",VLOOKUP($P220, INDIRECT($Q$2),W$6,0)*INDIRECT($P$1),VLOOKUP($P220, INDIRECT($Q$2),W$6,0)),IF($E220="E",0,3))</f>
        <v>124035</v>
      </c>
      <c r="X220" s="186" cm="1">
        <f t="array" aca="1" ref="X220" ca="1">ROUND(IF($Q220="Y",VLOOKUP($P220, INDIRECT($Q$2),X$6,0)*INDIRECT($P$1),VLOOKUP($P220, INDIRECT($Q$2),X$6,0)),IF($E220="E",0,3))</f>
        <v>129003</v>
      </c>
      <c r="Y220" s="186" cm="1">
        <f t="array" aca="1" ref="Y220" ca="1">ROUND(IF($Q220="Y",VLOOKUP($P220, INDIRECT($Q$2),Y$6,0)*INDIRECT($P$1),VLOOKUP($P220, INDIRECT($Q$2),Y$6,0)),IF($E220="E",0,3))</f>
        <v>0</v>
      </c>
      <c r="Z220" s="186" cm="1">
        <f t="array" aca="1" ref="Z220" ca="1">ROUND(IF($Q220="Y",VLOOKUP($P220, INDIRECT($Q$2),Z$6,0)*INDIRECT($P$1),VLOOKUP($P220, INDIRECT($Q$2),Z$6,0)),IF($E220="E",0,3))</f>
        <v>0</v>
      </c>
      <c r="AA220" s="186"/>
      <c r="AB220" s="282" t="str">
        <f t="shared" si="191"/>
        <v>06835C</v>
      </c>
      <c r="AC220" s="130" t="str">
        <f t="shared" si="174"/>
        <v>Workforce Development Manager</v>
      </c>
      <c r="AD220" s="284" t="str">
        <f t="shared" si="175"/>
        <v>044</v>
      </c>
      <c r="AE220" s="282">
        <f t="shared" ca="1" si="183"/>
        <v>53.007999999999996</v>
      </c>
      <c r="AF220" s="282">
        <f t="shared" ca="1" si="184"/>
        <v>55.129999999999995</v>
      </c>
      <c r="AG220" s="282">
        <f t="shared" ca="1" si="185"/>
        <v>57.336999999999996</v>
      </c>
      <c r="AH220" s="282">
        <f t="shared" ca="1" si="186"/>
        <v>59.632999999999996</v>
      </c>
      <c r="AI220" s="282">
        <f t="shared" ca="1" si="187"/>
        <v>62.021000000000001</v>
      </c>
      <c r="AJ220" s="282" t="str">
        <f t="shared" ca="1" si="176"/>
        <v/>
      </c>
      <c r="AK220" s="282" t="str">
        <f t="shared" ca="1" si="177"/>
        <v/>
      </c>
    </row>
    <row r="221" spans="1:37" x14ac:dyDescent="0.3">
      <c r="G221" s="231"/>
      <c r="H221" s="231"/>
      <c r="I221" s="231"/>
      <c r="J221" s="231"/>
      <c r="K221" s="231"/>
      <c r="L221" s="72"/>
      <c r="M221" s="72"/>
      <c r="N221" s="72"/>
      <c r="P221" s="187"/>
      <c r="R221" s="188"/>
      <c r="S221" s="189"/>
      <c r="AA221" s="186"/>
    </row>
    <row r="222" spans="1:37" x14ac:dyDescent="0.3">
      <c r="A222" s="76" t="s">
        <v>754</v>
      </c>
      <c r="B222" s="76"/>
      <c r="D222" s="71"/>
      <c r="E222" s="71"/>
      <c r="F222" s="233"/>
      <c r="G222" s="375"/>
      <c r="H222" s="232"/>
      <c r="I222" s="232"/>
      <c r="J222" s="232"/>
      <c r="K222" s="232"/>
      <c r="L222" s="69"/>
      <c r="M222" s="72"/>
      <c r="N222" s="234"/>
      <c r="P222" s="187"/>
      <c r="R222" s="188"/>
      <c r="S222" s="189"/>
      <c r="AA222" s="186"/>
    </row>
    <row r="223" spans="1:37" x14ac:dyDescent="0.3">
      <c r="A223" s="76" t="s">
        <v>485</v>
      </c>
      <c r="B223" s="76"/>
      <c r="D223" s="71"/>
      <c r="E223" s="71"/>
      <c r="F223" s="224"/>
      <c r="G223" s="374"/>
      <c r="H223" s="242"/>
      <c r="I223" s="242"/>
      <c r="J223" s="242"/>
      <c r="K223" s="242"/>
      <c r="L223" s="234"/>
      <c r="M223" s="234"/>
      <c r="N223" s="234"/>
      <c r="P223" s="188"/>
      <c r="Q223" s="187"/>
      <c r="AA223" s="186"/>
    </row>
    <row r="224" spans="1:37" x14ac:dyDescent="0.3">
      <c r="A224" s="61">
        <f ca="1">T225</f>
        <v>492.74400000000003</v>
      </c>
      <c r="B224" s="79" t="s">
        <v>240</v>
      </c>
      <c r="D224" s="71"/>
      <c r="E224" s="71"/>
      <c r="F224" s="224"/>
      <c r="G224" s="234"/>
      <c r="H224" s="234"/>
      <c r="I224" s="234"/>
      <c r="J224" s="234"/>
      <c r="K224" s="234"/>
      <c r="L224" s="234"/>
      <c r="M224" s="234"/>
      <c r="N224" s="234"/>
      <c r="P224" s="193"/>
      <c r="Q224" s="289" t="s">
        <v>792</v>
      </c>
      <c r="R224" s="177"/>
      <c r="T224" s="289" t="str">
        <f>Q224</f>
        <v>Longevity - Exempt</v>
      </c>
      <c r="AA224" s="186"/>
      <c r="AB224" s="310" t="str">
        <f>Q224</f>
        <v>Longevity - Exempt</v>
      </c>
      <c r="AE224" s="304" t="str">
        <f>T224</f>
        <v>Longevity - Exempt</v>
      </c>
      <c r="AF224" s="125"/>
      <c r="AG224" s="125"/>
    </row>
    <row r="225" spans="1:38" x14ac:dyDescent="0.3">
      <c r="A225" s="61">
        <f ca="1">T226</f>
        <v>950.45799999999997</v>
      </c>
      <c r="B225" s="79" t="s">
        <v>241</v>
      </c>
      <c r="C225" s="236"/>
      <c r="D225" s="71"/>
      <c r="E225" s="71"/>
      <c r="F225" s="224"/>
      <c r="G225" s="234"/>
      <c r="H225" s="234"/>
      <c r="I225" s="234"/>
      <c r="J225" s="234"/>
      <c r="K225" s="234"/>
      <c r="L225" s="234"/>
      <c r="M225" s="234"/>
      <c r="N225" s="234"/>
      <c r="P225" s="192" t="s">
        <v>718</v>
      </c>
      <c r="Q225" s="192" t="s">
        <v>600</v>
      </c>
      <c r="R225" s="177"/>
      <c r="T225" s="186" cm="1">
        <f t="array" aca="1" ref="T225" ca="1">ROUND(IF($Q225="Y",VLOOKUP($P225, INDIRECT($Q$2),T$6,0)*INDIRECT($P$1),VLOOKUP($P225, INDIRECT($Q$2),T$6,0)),IF($E225="E",0,3))</f>
        <v>492.74400000000003</v>
      </c>
      <c r="AA225" s="186"/>
      <c r="AB225" s="286" t="str">
        <f>P225</f>
        <v>Ex10</v>
      </c>
      <c r="AE225" s="282">
        <f ca="1">AE231</f>
        <v>0.23699999999999999</v>
      </c>
    </row>
    <row r="226" spans="1:38" s="72" customFormat="1" x14ac:dyDescent="0.3">
      <c r="A226" s="61">
        <f ca="1">T227</f>
        <v>1146.6210000000001</v>
      </c>
      <c r="B226" s="79" t="s">
        <v>242</v>
      </c>
      <c r="C226" s="236"/>
      <c r="F226" s="224"/>
      <c r="G226" s="234"/>
      <c r="H226" s="234"/>
      <c r="I226" s="234"/>
      <c r="J226" s="234"/>
      <c r="K226" s="234"/>
      <c r="L226" s="234"/>
      <c r="M226" s="234"/>
      <c r="N226" s="234"/>
      <c r="P226" s="192" t="s">
        <v>719</v>
      </c>
      <c r="Q226" s="192" t="s">
        <v>600</v>
      </c>
      <c r="R226" s="177"/>
      <c r="S226" s="186"/>
      <c r="T226" s="186" cm="1">
        <f t="array" aca="1" ref="T226" ca="1">ROUND(IF($Q226="Y",VLOOKUP($P226, INDIRECT($Q$2),T$6,0)*INDIRECT($P$1),VLOOKUP($P226, INDIRECT($Q$2),T$6,0)),IF($E226="E",0,3))</f>
        <v>950.45799999999997</v>
      </c>
      <c r="U226" s="179"/>
      <c r="V226" s="179"/>
      <c r="W226" s="179"/>
      <c r="X226" s="179"/>
      <c r="Y226" s="179"/>
      <c r="Z226" s="179"/>
      <c r="AA226" s="179"/>
      <c r="AB226" s="286" t="str">
        <f>P226</f>
        <v>Ex15</v>
      </c>
      <c r="AC226" s="285"/>
      <c r="AD226" s="285"/>
      <c r="AE226" s="282">
        <f t="shared" ref="AE226:AE228" ca="1" si="195">AE232</f>
        <v>0.45700000000000002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61">
        <f ca="1">T228</f>
        <v>1506.2539999999999</v>
      </c>
      <c r="B227" s="79" t="s">
        <v>243</v>
      </c>
      <c r="C227" s="236"/>
      <c r="F227" s="224"/>
      <c r="G227" s="234"/>
      <c r="H227" s="234"/>
      <c r="I227" s="234"/>
      <c r="J227" s="234"/>
      <c r="K227" s="234"/>
      <c r="L227" s="234"/>
      <c r="M227" s="234"/>
      <c r="N227" s="234"/>
      <c r="P227" s="192" t="s">
        <v>720</v>
      </c>
      <c r="Q227" s="192" t="s">
        <v>600</v>
      </c>
      <c r="R227" s="177"/>
      <c r="S227" s="186"/>
      <c r="T227" s="186" cm="1">
        <f t="array" aca="1" ref="T227" ca="1">ROUND(IF($Q227="Y",VLOOKUP($P227, INDIRECT($Q$2),T$6,0)*INDIRECT($P$1),VLOOKUP($P227, INDIRECT($Q$2),T$6,0)),IF($E227="E",0,3))</f>
        <v>1146.6210000000001</v>
      </c>
      <c r="U227" s="179"/>
      <c r="V227" s="179"/>
      <c r="W227" s="179"/>
      <c r="X227" s="179"/>
      <c r="Y227" s="179"/>
      <c r="Z227" s="179"/>
      <c r="AA227" s="179"/>
      <c r="AB227" s="286" t="str">
        <f>P227</f>
        <v>Ex20</v>
      </c>
      <c r="AC227" s="285"/>
      <c r="AD227" s="285"/>
      <c r="AE227" s="282">
        <f t="shared" ca="1" si="195"/>
        <v>0.55200000000000005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57"/>
      <c r="B228" s="57"/>
      <c r="C228" s="236">
        <v>0</v>
      </c>
      <c r="F228" s="224"/>
      <c r="G228" s="69"/>
      <c r="H228" s="69"/>
      <c r="I228" s="69"/>
      <c r="J228" s="69"/>
      <c r="K228" s="69"/>
      <c r="M228" s="234"/>
      <c r="N228" s="234"/>
      <c r="P228" s="192" t="s">
        <v>721</v>
      </c>
      <c r="Q228" s="192" t="s">
        <v>600</v>
      </c>
      <c r="R228" s="177"/>
      <c r="S228" s="186"/>
      <c r="T228" s="186" cm="1">
        <f t="array" aca="1" ref="T228" ca="1">ROUND(IF($Q228="Y",VLOOKUP($P228, INDIRECT($Q$2),T$6,0)*INDIRECT($P$1),VLOOKUP($P228, INDIRECT($Q$2),T$6,0)),IF($E228="E",0,3))</f>
        <v>1506.2539999999999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Ex25</v>
      </c>
      <c r="AC228" s="285"/>
      <c r="AD228" s="285"/>
      <c r="AE228" s="282">
        <f t="shared" ca="1" si="195"/>
        <v>0.72399999999999998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76" t="s">
        <v>244</v>
      </c>
      <c r="B229" s="76"/>
      <c r="C229" s="236"/>
      <c r="F229" s="224"/>
      <c r="G229" s="69"/>
      <c r="H229" s="69"/>
      <c r="I229" s="69"/>
      <c r="J229" s="69"/>
      <c r="K229" s="69"/>
      <c r="M229" s="234"/>
      <c r="N229" s="234"/>
      <c r="P229" s="193"/>
      <c r="Q229" s="192"/>
      <c r="R229" s="177"/>
      <c r="S229" s="186"/>
      <c r="T229" s="175"/>
      <c r="U229" s="175"/>
      <c r="V229" s="175"/>
      <c r="W229" s="175"/>
      <c r="X229" s="175"/>
      <c r="Y229" s="175"/>
      <c r="Z229" s="175"/>
      <c r="AA229" s="175"/>
      <c r="AB229" s="286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95">
        <f ca="1">T231</f>
        <v>0.23699999999999999</v>
      </c>
      <c r="B230" s="79" t="s">
        <v>245</v>
      </c>
      <c r="C230" s="236"/>
      <c r="F230" s="224"/>
      <c r="G230" s="69"/>
      <c r="H230" s="69"/>
      <c r="I230" s="69"/>
      <c r="J230" s="69"/>
      <c r="K230" s="69"/>
      <c r="M230" s="234"/>
      <c r="N230" s="234"/>
      <c r="P230" s="193"/>
      <c r="Q230" s="289" t="s">
        <v>793</v>
      </c>
      <c r="R230" s="177"/>
      <c r="S230" s="186"/>
      <c r="T230" s="289" t="str">
        <f>Q230</f>
        <v>Longevity - NonExempt</v>
      </c>
      <c r="U230" s="175"/>
      <c r="V230" s="175"/>
      <c r="W230" s="175"/>
      <c r="X230" s="175"/>
      <c r="Y230" s="175"/>
      <c r="Z230" s="175"/>
      <c r="AA230" s="175"/>
      <c r="AB230" s="310" t="str">
        <f>Q230</f>
        <v>Longevity - NonExempt</v>
      </c>
      <c r="AC230" s="285"/>
      <c r="AD230" s="285"/>
      <c r="AE230" s="305" t="str">
        <f>T230</f>
        <v>Longevity - NonExempt</v>
      </c>
      <c r="AF230" s="131"/>
      <c r="AG230" s="131"/>
      <c r="AH230" s="285"/>
      <c r="AI230" s="285"/>
      <c r="AJ230" s="285"/>
      <c r="AK230" s="285"/>
      <c r="AL230" s="285"/>
    </row>
    <row r="231" spans="1:38" s="72" customFormat="1" x14ac:dyDescent="0.3">
      <c r="A231" s="95">
        <f ca="1">T232</f>
        <v>0.45700000000000002</v>
      </c>
      <c r="B231" s="79" t="s">
        <v>246</v>
      </c>
      <c r="C231" s="236"/>
      <c r="F231" s="224"/>
      <c r="G231" s="69"/>
      <c r="H231" s="69"/>
      <c r="I231" s="69"/>
      <c r="J231" s="69"/>
      <c r="K231" s="69"/>
      <c r="M231" s="234"/>
      <c r="N231" s="234"/>
      <c r="P231" s="192" t="s">
        <v>722</v>
      </c>
      <c r="Q231" s="192" t="s">
        <v>600</v>
      </c>
      <c r="R231" s="177"/>
      <c r="S231" s="186"/>
      <c r="T231" s="186" cm="1">
        <f t="array" aca="1" ref="T231" ca="1">ROUND(IF($Q231="Y",VLOOKUP($P231, INDIRECT($Q$2),T$6,0)*INDIRECT($P$1),VLOOKUP($P231, INDIRECT($Q$2),T$6,0)),IF($E231="E",0,3))</f>
        <v>0.23699999999999999</v>
      </c>
      <c r="U231" s="175"/>
      <c r="V231" s="175"/>
      <c r="W231" s="175"/>
      <c r="X231" s="175"/>
      <c r="Y231" s="175"/>
      <c r="Z231" s="175"/>
      <c r="AA231" s="175"/>
      <c r="AB231" s="286" t="str">
        <f>P231</f>
        <v>NEx10</v>
      </c>
      <c r="AC231" s="285"/>
      <c r="AD231" s="285"/>
      <c r="AE231" s="282">
        <f ca="1">ROUNDUP(T231,3)</f>
        <v>0.23699999999999999</v>
      </c>
      <c r="AF231" s="285"/>
      <c r="AG231" s="285"/>
      <c r="AH231" s="285"/>
      <c r="AI231" s="285"/>
      <c r="AJ231" s="285"/>
      <c r="AK231" s="285"/>
      <c r="AL231" s="285"/>
    </row>
    <row r="232" spans="1:38" s="72" customFormat="1" x14ac:dyDescent="0.3">
      <c r="A232" s="95">
        <f ca="1">T233</f>
        <v>0.55200000000000005</v>
      </c>
      <c r="B232" s="79" t="s">
        <v>247</v>
      </c>
      <c r="C232" s="236"/>
      <c r="F232" s="224"/>
      <c r="G232" s="69"/>
      <c r="H232" s="69"/>
      <c r="I232" s="69"/>
      <c r="J232" s="69"/>
      <c r="K232" s="69"/>
      <c r="M232" s="234"/>
      <c r="N232" s="234"/>
      <c r="P232" s="192" t="s">
        <v>723</v>
      </c>
      <c r="Q232" s="192" t="s">
        <v>600</v>
      </c>
      <c r="R232" s="177"/>
      <c r="S232" s="186"/>
      <c r="T232" s="186" cm="1">
        <f t="array" aca="1" ref="T232" ca="1">ROUND(IF($Q232="Y",VLOOKUP($P232, INDIRECT($Q$2),T$6,0)*INDIRECT($P$1),VLOOKUP($P232, INDIRECT($Q$2),T$6,0)),IF($E232="E",0,3))</f>
        <v>0.45700000000000002</v>
      </c>
      <c r="U232" s="175"/>
      <c r="V232" s="175"/>
      <c r="W232" s="175"/>
      <c r="X232" s="175"/>
      <c r="Y232" s="175"/>
      <c r="Z232" s="175"/>
      <c r="AA232" s="175"/>
      <c r="AB232" s="286" t="str">
        <f>P232</f>
        <v>NEx15</v>
      </c>
      <c r="AC232" s="285"/>
      <c r="AD232" s="285"/>
      <c r="AE232" s="282">
        <f t="shared" ref="AE232:AE234" ca="1" si="196">ROUNDUP(T232,3)</f>
        <v>0.45700000000000002</v>
      </c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95">
        <f ca="1">T234</f>
        <v>0.72399999999999998</v>
      </c>
      <c r="B233" s="79" t="s">
        <v>248</v>
      </c>
      <c r="C233" s="236"/>
      <c r="F233" s="224"/>
      <c r="G233" s="69"/>
      <c r="H233" s="69"/>
      <c r="I233" s="69"/>
      <c r="J233" s="69"/>
      <c r="K233" s="69"/>
      <c r="M233" s="234"/>
      <c r="N233" s="234"/>
      <c r="P233" s="192" t="s">
        <v>724</v>
      </c>
      <c r="Q233" s="192" t="s">
        <v>600</v>
      </c>
      <c r="R233" s="177"/>
      <c r="S233" s="186"/>
      <c r="T233" s="186" cm="1">
        <f t="array" aca="1" ref="T233" ca="1">ROUND(IF($Q233="Y",VLOOKUP($P233, INDIRECT($Q$2),T$6,0)*INDIRECT($P$1),VLOOKUP($P233, INDIRECT($Q$2),T$6,0)),IF($E233="E",0,3))</f>
        <v>0.55200000000000005</v>
      </c>
      <c r="U233" s="175"/>
      <c r="V233" s="175"/>
      <c r="W233" s="175"/>
      <c r="X233" s="175"/>
      <c r="Y233" s="175"/>
      <c r="Z233" s="175"/>
      <c r="AA233" s="175"/>
      <c r="AB233" s="286" t="str">
        <f>P233</f>
        <v>NEx20</v>
      </c>
      <c r="AC233" s="285"/>
      <c r="AD233" s="285"/>
      <c r="AE233" s="282">
        <f t="shared" ca="1" si="196"/>
        <v>0.55200000000000005</v>
      </c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223"/>
      <c r="B234" s="223"/>
      <c r="C234" s="236">
        <v>0.47599999999999998</v>
      </c>
      <c r="F234" s="224"/>
      <c r="G234" s="69"/>
      <c r="H234" s="69"/>
      <c r="I234" s="69"/>
      <c r="J234" s="69"/>
      <c r="K234" s="69"/>
      <c r="L234" s="69"/>
      <c r="P234" s="192" t="s">
        <v>725</v>
      </c>
      <c r="Q234" s="192" t="s">
        <v>600</v>
      </c>
      <c r="R234" s="177"/>
      <c r="S234" s="186"/>
      <c r="T234" s="186" cm="1">
        <f t="array" aca="1" ref="T234" ca="1">ROUND(IF($Q234="Y",VLOOKUP($P234, INDIRECT($Q$2),T$6,0)*INDIRECT($P$1),VLOOKUP($P234, INDIRECT($Q$2),T$6,0)),IF($E234="E",0,3))</f>
        <v>0.72399999999999998</v>
      </c>
      <c r="U234" s="175"/>
      <c r="V234" s="175"/>
      <c r="W234" s="175"/>
      <c r="X234" s="175"/>
      <c r="Y234" s="175"/>
      <c r="Z234" s="175"/>
      <c r="AA234" s="175"/>
      <c r="AB234" s="286" t="str">
        <f>P234</f>
        <v>NEx25</v>
      </c>
      <c r="AC234" s="285"/>
      <c r="AD234" s="285"/>
      <c r="AE234" s="282">
        <f t="shared" ca="1" si="196"/>
        <v>0.72399999999999998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76" t="s">
        <v>737</v>
      </c>
      <c r="B235" s="76"/>
      <c r="C235" s="69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286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x14ac:dyDescent="0.3">
      <c r="A236" s="81" t="s">
        <v>739</v>
      </c>
      <c r="B236" s="81"/>
      <c r="D236" s="71"/>
      <c r="E236" s="71"/>
      <c r="F236" s="224"/>
      <c r="G236" s="69"/>
      <c r="H236" s="69"/>
      <c r="I236" s="69"/>
      <c r="J236" s="69"/>
      <c r="K236" s="69"/>
      <c r="L236" s="69"/>
      <c r="M236" s="72"/>
      <c r="N236" s="72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</row>
    <row r="237" spans="1:38" s="72" customFormat="1" x14ac:dyDescent="0.3">
      <c r="A237" s="57"/>
      <c r="B237" s="57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81" t="s">
        <v>740</v>
      </c>
      <c r="B238" s="81"/>
      <c r="C238" s="226"/>
      <c r="F238" s="224"/>
      <c r="G238" s="69"/>
      <c r="H238" s="69"/>
      <c r="I238" s="69"/>
      <c r="J238" s="69"/>
      <c r="K238" s="69"/>
      <c r="L238" s="69"/>
      <c r="P238" s="176"/>
      <c r="Q238" s="175"/>
      <c r="R238" s="177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31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81" t="s">
        <v>741</v>
      </c>
      <c r="B239" s="81"/>
      <c r="C239" s="226"/>
      <c r="F239" s="224"/>
      <c r="G239" s="69"/>
      <c r="H239" s="69"/>
      <c r="I239" s="69"/>
      <c r="J239" s="69"/>
      <c r="K239" s="69"/>
      <c r="L239" s="69"/>
      <c r="P239" s="176"/>
      <c r="Q239" s="175"/>
      <c r="R239" s="177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31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81"/>
      <c r="B240" s="81"/>
      <c r="C240" s="226"/>
      <c r="F240" s="224"/>
      <c r="G240" s="69"/>
      <c r="H240" s="69"/>
      <c r="I240" s="69"/>
      <c r="J240" s="69"/>
      <c r="K240" s="69"/>
      <c r="L240" s="69"/>
      <c r="P240" s="176"/>
      <c r="Q240" s="175"/>
      <c r="R240" s="177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31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81" t="s">
        <v>742</v>
      </c>
      <c r="B241" s="81"/>
      <c r="C241" s="226"/>
      <c r="F241" s="224"/>
      <c r="G241" s="69"/>
      <c r="H241" s="69"/>
      <c r="I241" s="69"/>
      <c r="J241" s="69"/>
      <c r="K241" s="69"/>
      <c r="L241" s="69"/>
      <c r="P241" s="176"/>
      <c r="Q241" s="175"/>
      <c r="R241" s="177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31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81"/>
      <c r="B242" s="81"/>
      <c r="C242" s="226"/>
      <c r="F242" s="224"/>
      <c r="G242" s="69"/>
      <c r="H242" s="69"/>
      <c r="I242" s="69"/>
      <c r="J242" s="69"/>
      <c r="K242" s="69"/>
      <c r="L242" s="69"/>
      <c r="P242" s="176"/>
      <c r="Q242" s="175"/>
      <c r="R242" s="177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31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</row>
    <row r="243" spans="1:38" s="294" customFormat="1" x14ac:dyDescent="0.3">
      <c r="A243" s="54" t="s">
        <v>738</v>
      </c>
      <c r="B243" s="54"/>
      <c r="F243" s="295"/>
      <c r="G243" s="296"/>
      <c r="H243" s="296"/>
      <c r="I243" s="296"/>
      <c r="J243" s="296"/>
      <c r="K243" s="296"/>
      <c r="L243" s="296"/>
      <c r="M243" s="296"/>
      <c r="N243" s="296"/>
      <c r="P243" s="297"/>
      <c r="Q243" s="291"/>
      <c r="R243" s="298"/>
      <c r="S243" s="291"/>
      <c r="T243" s="291"/>
      <c r="U243" s="291"/>
      <c r="V243" s="291"/>
      <c r="W243" s="291"/>
      <c r="X243" s="291"/>
      <c r="Y243" s="291"/>
      <c r="Z243" s="291"/>
      <c r="AA243" s="291"/>
      <c r="AB243" s="311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299"/>
    </row>
    <row r="244" spans="1:38" s="294" customFormat="1" x14ac:dyDescent="0.3">
      <c r="A244" s="55" t="s">
        <v>503</v>
      </c>
      <c r="B244" s="55"/>
      <c r="F244" s="295"/>
      <c r="G244" s="296"/>
      <c r="H244" s="296"/>
      <c r="I244" s="296"/>
      <c r="J244" s="296"/>
      <c r="K244" s="296"/>
      <c r="L244" s="296"/>
      <c r="M244" s="296"/>
      <c r="N244" s="296"/>
      <c r="P244" s="249"/>
      <c r="Q244" s="291"/>
      <c r="R244" s="249"/>
      <c r="S244" s="300"/>
      <c r="T244" s="292"/>
      <c r="U244" s="291"/>
      <c r="V244" s="291"/>
      <c r="W244" s="291"/>
      <c r="X244" s="291"/>
      <c r="Y244" s="291"/>
      <c r="Z244" s="291"/>
      <c r="AA244" s="291"/>
      <c r="AB244" s="311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299"/>
    </row>
    <row r="245" spans="1:38" s="294" customFormat="1" x14ac:dyDescent="0.3">
      <c r="A245" s="213" t="str">
        <f>TEXT(T245,"$0.000")&amp;" per day when assigned and used."</f>
        <v>$10.176 per day when assigned and used.</v>
      </c>
      <c r="B245" s="213"/>
      <c r="F245" s="295"/>
      <c r="G245" s="296"/>
      <c r="H245" s="296"/>
      <c r="I245" s="296"/>
      <c r="J245" s="296"/>
      <c r="K245" s="296"/>
      <c r="L245" s="296"/>
      <c r="M245" s="296"/>
      <c r="N245" s="296"/>
      <c r="P245" s="249" t="s">
        <v>622</v>
      </c>
      <c r="Q245" s="291" t="s">
        <v>600</v>
      </c>
      <c r="R245" s="249" t="s">
        <v>623</v>
      </c>
      <c r="S245" s="300"/>
      <c r="T245" s="369">
        <v>10.176</v>
      </c>
      <c r="U245" s="297" t="s">
        <v>993</v>
      </c>
      <c r="V245" s="291"/>
      <c r="W245" s="291"/>
      <c r="X245" s="291"/>
      <c r="Y245" s="291"/>
      <c r="Z245" s="291"/>
      <c r="AA245" s="291"/>
      <c r="AB245" s="311" t="str">
        <f>P245</f>
        <v>CNRBIL</v>
      </c>
      <c r="AC245" s="299" t="str">
        <f>R245</f>
        <v>Bi-lingual Premium Pay</v>
      </c>
      <c r="AD245" s="299"/>
      <c r="AE245" s="282">
        <f t="shared" ref="AE245" si="197">ROUND(T245,3)</f>
        <v>10.176</v>
      </c>
      <c r="AF245" s="299"/>
      <c r="AG245" s="299"/>
      <c r="AH245" s="299"/>
      <c r="AI245" s="299"/>
      <c r="AJ245" s="299"/>
      <c r="AK245" s="299"/>
      <c r="AL245" s="299"/>
    </row>
    <row r="246" spans="1:38" x14ac:dyDescent="0.3">
      <c r="A246" s="223"/>
      <c r="B246" s="223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297"/>
      <c r="Q246" s="291"/>
      <c r="R246" s="298"/>
      <c r="S246" s="291"/>
      <c r="T246" s="291"/>
      <c r="U246" s="179"/>
      <c r="V246" s="179"/>
      <c r="W246" s="179"/>
      <c r="X246" s="179"/>
      <c r="Y246" s="179"/>
      <c r="Z246" s="179"/>
      <c r="AA246" s="179"/>
      <c r="AB246" s="133"/>
    </row>
    <row r="247" spans="1:38" s="69" customFormat="1" x14ac:dyDescent="0.3">
      <c r="A247" s="76" t="s">
        <v>736</v>
      </c>
      <c r="B247" s="76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743</v>
      </c>
      <c r="B248" s="81"/>
      <c r="F248" s="224"/>
      <c r="M248" s="72"/>
      <c r="N248" s="72"/>
      <c r="P248" s="179"/>
      <c r="Q248" s="175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63" t="str">
        <f ca="1">"Employees who are scheduled to work a full shift which begins between the 12:00 noon and 1:29 p.m. shall be paid an additional "&amp;TEXT(T249,"$0.000")&amp;" cents per hour"</f>
        <v>Employees who are scheduled to work a full shift which begins between the 12:00 noon and 1:29 p.m. shall be paid an additional $0.474 cents per hour</v>
      </c>
      <c r="B249" s="63"/>
      <c r="F249" s="224"/>
      <c r="M249" s="72"/>
      <c r="N249" s="72"/>
      <c r="P249" s="249" t="s">
        <v>611</v>
      </c>
      <c r="Q249" s="175" t="s">
        <v>600</v>
      </c>
      <c r="R249" s="249" t="s">
        <v>612</v>
      </c>
      <c r="S249" s="250"/>
      <c r="T249" s="186" cm="1">
        <f t="array" aca="1" ref="T249" ca="1">ROUND(IF($Q249="Y",VLOOKUP($P249, INDIRECT($Q$2),T$6,0)*INDIRECT($P$1),VLOOKUP($P249, INDIRECT($Q$2),T$6,0)),IF($E249="E",0,3))</f>
        <v>0.47399999999999998</v>
      </c>
      <c r="U249" s="179"/>
      <c r="V249" s="179"/>
      <c r="W249" s="179"/>
      <c r="X249" s="179"/>
      <c r="Y249" s="179"/>
      <c r="Z249" s="179"/>
      <c r="AA249" s="179"/>
      <c r="AB249" s="311" t="str">
        <f>P249</f>
        <v>CNREVE</v>
      </c>
      <c r="AC249" s="299" t="str">
        <f>R249</f>
        <v>TL-Evening Shift Premium-CNR</v>
      </c>
      <c r="AD249" s="299"/>
      <c r="AE249" s="282">
        <f t="shared" ref="AE249" ca="1" si="198">ROUND(T249,3)</f>
        <v>0.47399999999999998</v>
      </c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81" t="s">
        <v>255</v>
      </c>
      <c r="B250" s="8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214" t="str">
        <f ca="1">"adjacent to such a shift, the "&amp;(TEXT(T249,"$0.000")&amp;" differential shall also be applied to those overtime hours.")</f>
        <v>adjacent to such a shift, the $0.474 differential shall also be applied to those overtime hours.</v>
      </c>
      <c r="B251" s="214"/>
      <c r="F251" s="224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  <c r="AC251" s="283"/>
      <c r="AD251" s="283"/>
      <c r="AE251" s="283"/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85"/>
      <c r="B252" s="85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214" t="str">
        <f ca="1">"Employees who are scheduled to work a full shift which begins between the 1:30 p.m. and 1:59 a.m. shall be paid an additional "&amp;TEXT(T253,"$0.000")&amp;" per hour"</f>
        <v>Employees who are scheduled to work a full shift which begins between the 1:30 p.m. and 1:59 a.m. shall be paid an additional $1.123 per hour</v>
      </c>
      <c r="B253" s="214"/>
      <c r="F253" s="224"/>
      <c r="M253" s="72"/>
      <c r="N253" s="72"/>
      <c r="P253" s="249" t="s">
        <v>613</v>
      </c>
      <c r="Q253" s="175" t="s">
        <v>600</v>
      </c>
      <c r="R253" s="249" t="s">
        <v>614</v>
      </c>
      <c r="S253" s="250"/>
      <c r="T253" s="186" cm="1">
        <f t="array" aca="1" ref="T253" ca="1">ROUND(IF($Q253="Y",VLOOKUP($P253, INDIRECT($Q$2),T$6,0)*INDIRECT($P$1),VLOOKUP($P253, INDIRECT($Q$2),T$6,0)),IF($E253="E",0,3))</f>
        <v>1.123</v>
      </c>
      <c r="U253" s="179"/>
      <c r="V253" s="179"/>
      <c r="W253" s="179"/>
      <c r="X253" s="179"/>
      <c r="Y253" s="179"/>
      <c r="Z253" s="179"/>
      <c r="AA253" s="179"/>
      <c r="AB253" s="311" t="str">
        <f>P253</f>
        <v>CNRNIT</v>
      </c>
      <c r="AC253" s="299" t="str">
        <f>R253</f>
        <v>TL-Night Shift Premium-CNR</v>
      </c>
      <c r="AD253" s="299"/>
      <c r="AE253" s="282">
        <f t="shared" ref="AE253" ca="1" si="199">ROUND(T253,3)</f>
        <v>1.123</v>
      </c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5" t="s">
        <v>255</v>
      </c>
      <c r="B254" s="85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x14ac:dyDescent="0.3">
      <c r="A255" s="214" t="str">
        <f ca="1">"adjacent to such a shift, the "&amp;TEXT(T253,"$0.000")&amp;" differential shall also be applied to those overtime hours."</f>
        <v>adjacent to such a shift, the $1.123 differential shall also be applied to those overtime hours.</v>
      </c>
      <c r="B255" s="214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</row>
    <row r="256" spans="1:38" x14ac:dyDescent="0.3">
      <c r="A256" s="214"/>
      <c r="B256" s="214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807</v>
      </c>
      <c r="B257" s="57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744</v>
      </c>
      <c r="B258" s="81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260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261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 t="s">
        <v>262</v>
      </c>
      <c r="B261" s="8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/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263</v>
      </c>
      <c r="B263" s="76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64" t="s">
        <v>755</v>
      </c>
      <c r="B264" s="64"/>
      <c r="C264" s="71"/>
      <c r="F264" s="233"/>
      <c r="M264" s="72"/>
      <c r="N264" s="72"/>
      <c r="P264" s="176" t="s">
        <v>263</v>
      </c>
      <c r="Q264" s="175" t="s">
        <v>600</v>
      </c>
      <c r="R264" s="177"/>
      <c r="S264" s="179"/>
      <c r="T264" s="186">
        <v>208</v>
      </c>
      <c r="U264" s="179"/>
      <c r="V264" s="179"/>
      <c r="W264" s="179"/>
      <c r="X264" s="179"/>
      <c r="Y264" s="179"/>
      <c r="Z264" s="179"/>
      <c r="AA264" s="179"/>
      <c r="AB264" s="311" t="str">
        <f>P264</f>
        <v>Safety Shoes</v>
      </c>
      <c r="AC264" s="299"/>
      <c r="AD264" s="299"/>
      <c r="AE264" s="285">
        <f>ROUND(T264,0)</f>
        <v>208</v>
      </c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81" t="s">
        <v>265</v>
      </c>
      <c r="B265" s="81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63" t="str">
        <f>TEXT(T264,"$#,###")&amp;" per 12 months actually worked. "</f>
        <v xml:space="preserve">$208 per 12 months actually worked. </v>
      </c>
      <c r="B266" s="63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223"/>
      <c r="B267" s="223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76" t="s">
        <v>732</v>
      </c>
      <c r="B268" s="76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745</v>
      </c>
      <c r="B269" s="81"/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5" t="s">
        <v>733</v>
      </c>
      <c r="B270" s="215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215" t="s">
        <v>734</v>
      </c>
      <c r="B271" s="215"/>
      <c r="C271" s="7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735</v>
      </c>
      <c r="B272" s="81"/>
      <c r="C272" s="71"/>
      <c r="F272" s="224"/>
      <c r="M272" s="72"/>
      <c r="N272" s="72"/>
      <c r="P272" s="249" t="s">
        <v>617</v>
      </c>
      <c r="Q272" s="175" t="s">
        <v>600</v>
      </c>
      <c r="R272" s="249" t="s">
        <v>618</v>
      </c>
      <c r="S272" s="250"/>
      <c r="T272" s="369">
        <v>43</v>
      </c>
      <c r="U272" s="386" t="s">
        <v>994</v>
      </c>
      <c r="V272" s="179"/>
      <c r="W272" s="179"/>
      <c r="X272" s="179"/>
      <c r="Y272" s="179"/>
      <c r="Z272" s="179"/>
      <c r="AA272" s="179"/>
      <c r="AB272" s="311" t="str">
        <f t="shared" ref="AB272:AB273" si="200">P272</f>
        <v>CNRCDY</v>
      </c>
      <c r="AC272" s="299" t="str">
        <f t="shared" ref="AC272:AC273" si="201">R272</f>
        <v>TL-On call by the day-CNR</v>
      </c>
      <c r="AD272" s="299"/>
      <c r="AE272" s="282">
        <f t="shared" ref="AE272:AE273" si="202">ROUND(T272,3)</f>
        <v>43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216" t="s">
        <v>746</v>
      </c>
      <c r="B273" s="79" t="str">
        <f>"An employee will receive "&amp;TEXT(T272,"$0.000")&amp;" for each weekday the employee is on call.  The employee will receive "&amp;TEXT(T273,"$0.000")&amp;" for each weekend day (Saturday or"</f>
        <v>An employee will receive $43.000 for each weekday the employee is on call.  The employee will receive $53.000 for each weekend day (Saturday or</v>
      </c>
      <c r="C273" s="71"/>
      <c r="F273" s="224"/>
      <c r="M273" s="72"/>
      <c r="N273" s="72"/>
      <c r="P273" s="249" t="s">
        <v>616</v>
      </c>
      <c r="Q273" s="175" t="s">
        <v>600</v>
      </c>
      <c r="R273" s="249" t="s">
        <v>619</v>
      </c>
      <c r="S273" s="250"/>
      <c r="T273" s="369">
        <v>53</v>
      </c>
      <c r="U273" s="386" t="s">
        <v>994</v>
      </c>
      <c r="V273" s="179"/>
      <c r="W273" s="179"/>
      <c r="X273" s="179"/>
      <c r="Y273" s="179"/>
      <c r="Z273" s="179"/>
      <c r="AA273" s="179"/>
      <c r="AB273" s="311" t="str">
        <f t="shared" si="200"/>
        <v>CNRCWE</v>
      </c>
      <c r="AC273" s="299" t="str">
        <f t="shared" si="201"/>
        <v>TL-On call by day Weekend-CNR</v>
      </c>
      <c r="AD273" s="299"/>
      <c r="AE273" s="282">
        <f t="shared" si="202"/>
        <v>53</v>
      </c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57"/>
      <c r="B274" s="215" t="s">
        <v>747</v>
      </c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216" t="s">
        <v>748</v>
      </c>
      <c r="B275" s="79" t="s">
        <v>749</v>
      </c>
      <c r="C275" s="71"/>
      <c r="F275" s="224"/>
      <c r="M275" s="72"/>
      <c r="N275" s="72"/>
      <c r="P275" s="249" t="s">
        <v>726</v>
      </c>
      <c r="Q275" s="175" t="s">
        <v>600</v>
      </c>
      <c r="R275" s="249" t="s">
        <v>727</v>
      </c>
      <c r="S275" s="250"/>
      <c r="T275" s="186" cm="1">
        <f t="array" aca="1" ref="T275" ca="1">ROUND(IF($Q275="Y",VLOOKUP($P275, INDIRECT($Q$2),T$6,0)*INDIRECT($P$1),VLOOKUP($P275, INDIRECT($Q$2),T$6,0)),IF($E275="E",0,3))</f>
        <v>2.351</v>
      </c>
      <c r="U275" s="179"/>
      <c r="V275" s="179"/>
      <c r="W275" s="179"/>
      <c r="X275" s="179"/>
      <c r="Y275" s="179"/>
      <c r="Z275" s="179"/>
      <c r="AA275" s="179"/>
      <c r="AB275" s="311" t="str">
        <f>P275</f>
        <v>CNRLDS</v>
      </c>
      <c r="AC275" s="299" t="str">
        <f>R275</f>
        <v>MOD-Premium Pay</v>
      </c>
      <c r="AD275" s="299"/>
      <c r="AE275" s="282">
        <f t="shared" ref="AE275" ca="1" si="203">ROUND(T275,3)</f>
        <v>2.351</v>
      </c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57"/>
      <c r="B276" s="79" t="s">
        <v>751</v>
      </c>
      <c r="C276" s="71"/>
      <c r="F276" s="224"/>
      <c r="M276" s="72"/>
      <c r="N276" s="72"/>
      <c r="P276" s="249"/>
      <c r="Q276" s="175"/>
      <c r="R276" s="249"/>
      <c r="S276" s="250"/>
      <c r="T276" s="293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16" t="s">
        <v>750</v>
      </c>
      <c r="B277" s="217" t="s">
        <v>752</v>
      </c>
      <c r="C277" s="71"/>
      <c r="F277" s="224"/>
      <c r="M277" s="72"/>
      <c r="N277" s="72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57"/>
      <c r="B278" s="217" t="s">
        <v>753</v>
      </c>
      <c r="C278" s="71"/>
      <c r="F278" s="224"/>
      <c r="M278" s="72"/>
      <c r="N278" s="72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23"/>
      <c r="B279" s="22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76" t="s">
        <v>268</v>
      </c>
      <c r="B280" s="76"/>
      <c r="C280" s="71"/>
      <c r="F280" s="224"/>
      <c r="M280" s="72"/>
      <c r="N280" s="72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234" customFormat="1" x14ac:dyDescent="0.3">
      <c r="A281" s="63" t="str">
        <f ca="1">"Effective July 1, 2014, Shift Supervisors, 311 Call Center shall be paid fifty-eight cents "&amp;TEXT(T281,"$0.000")&amp;" per hour for all hours worked"</f>
        <v>Effective July 1, 2014, Shift Supervisors, 311 Call Center shall be paid fifty-eight cents $0.651 per hour for all hours worked</v>
      </c>
      <c r="B281" s="63"/>
      <c r="C281" s="71"/>
      <c r="F281" s="224"/>
      <c r="G281" s="69"/>
      <c r="H281" s="69"/>
      <c r="I281" s="69"/>
      <c r="J281" s="69"/>
      <c r="K281" s="69"/>
      <c r="L281" s="69"/>
      <c r="M281" s="72"/>
      <c r="N281" s="72"/>
      <c r="P281" s="249" t="s">
        <v>620</v>
      </c>
      <c r="Q281" s="175" t="s">
        <v>600</v>
      </c>
      <c r="R281" s="249" t="s">
        <v>621</v>
      </c>
      <c r="S281" s="250"/>
      <c r="T281" s="186" cm="1">
        <f t="array" aca="1" ref="T281" ca="1">ROUND(IF($Q281="Y",VLOOKUP($P281, INDIRECT($Q$2),T$6,0)*INDIRECT($P$1),VLOOKUP($P281, INDIRECT($Q$2),T$6,0)),IF($E281="E",0,3))</f>
        <v>0.65100000000000002</v>
      </c>
      <c r="U281" s="192"/>
      <c r="V281" s="192"/>
      <c r="W281" s="192"/>
      <c r="X281" s="192"/>
      <c r="Y281" s="192"/>
      <c r="Z281" s="192"/>
      <c r="AA281" s="192"/>
      <c r="AB281" s="311" t="str">
        <f>P281</f>
        <v>CNRWKE</v>
      </c>
      <c r="AC281" s="299" t="str">
        <f>R281</f>
        <v>TL-Weekend Shift-CNR</v>
      </c>
      <c r="AD281" s="299"/>
      <c r="AE281" s="282">
        <f t="shared" ref="AE281" ca="1" si="204">ROUND(T281,3)</f>
        <v>0.65100000000000002</v>
      </c>
      <c r="AF281" s="286"/>
      <c r="AG281" s="286"/>
      <c r="AH281" s="286"/>
      <c r="AI281" s="286"/>
      <c r="AJ281" s="286"/>
      <c r="AK281" s="286"/>
      <c r="AL281" s="286"/>
    </row>
    <row r="282" spans="1:38" s="234" customFormat="1" x14ac:dyDescent="0.3">
      <c r="A282" s="81" t="s">
        <v>270</v>
      </c>
      <c r="B282" s="81"/>
      <c r="C282" s="71"/>
      <c r="F282" s="224"/>
      <c r="G282" s="69"/>
      <c r="H282" s="69"/>
      <c r="I282" s="69"/>
      <c r="J282" s="69"/>
      <c r="K282" s="69"/>
      <c r="L282" s="69"/>
      <c r="M282" s="72"/>
      <c r="N282" s="72"/>
      <c r="P282" s="249"/>
      <c r="Q282" s="175"/>
      <c r="R282" s="249"/>
      <c r="S282" s="250"/>
      <c r="T282" s="293"/>
      <c r="U282" s="192"/>
      <c r="V282" s="192"/>
      <c r="W282" s="192"/>
      <c r="X282" s="192"/>
      <c r="Y282" s="192"/>
      <c r="Z282" s="192"/>
      <c r="AA282" s="192"/>
      <c r="AB282" s="134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</row>
    <row r="283" spans="1:38" s="234" customFormat="1" x14ac:dyDescent="0.3">
      <c r="A283" s="81" t="s">
        <v>271</v>
      </c>
      <c r="B283" s="81"/>
      <c r="C283" s="71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34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81" t="s">
        <v>272</v>
      </c>
      <c r="B284" s="81"/>
      <c r="C284" s="71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34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ht="14.4" thickBot="1" x14ac:dyDescent="0.35">
      <c r="A285" s="345"/>
      <c r="B285" s="345"/>
      <c r="C285" s="346"/>
      <c r="D285" s="347"/>
      <c r="E285" s="347"/>
      <c r="F285" s="348"/>
      <c r="G285" s="346"/>
      <c r="H285" s="346"/>
      <c r="I285" s="346"/>
      <c r="J285" s="346"/>
      <c r="K285" s="346"/>
      <c r="L285" s="346"/>
      <c r="M285" s="349"/>
      <c r="N285" s="349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</row>
    <row r="286" spans="1:38" x14ac:dyDescent="0.3">
      <c r="A286" s="222" t="s">
        <v>273</v>
      </c>
      <c r="B286" s="223"/>
      <c r="C286" s="71"/>
      <c r="D286" s="71"/>
      <c r="E286" s="71"/>
      <c r="F286" s="224"/>
      <c r="G286" s="69"/>
      <c r="H286" s="69"/>
      <c r="I286" s="69"/>
      <c r="J286" s="69"/>
      <c r="K286" s="69"/>
      <c r="L286" s="69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</row>
    <row r="287" spans="1:38" x14ac:dyDescent="0.3">
      <c r="A287" s="228" t="s">
        <v>890</v>
      </c>
      <c r="B287" s="223"/>
      <c r="C287" s="71"/>
      <c r="D287" s="71"/>
      <c r="E287" s="71"/>
      <c r="F287" s="224"/>
      <c r="G287" s="69"/>
      <c r="H287" s="69"/>
      <c r="I287" s="69"/>
      <c r="J287" s="69"/>
      <c r="K287" s="69"/>
      <c r="L287" s="69"/>
      <c r="M287" s="72"/>
      <c r="N287" s="72"/>
      <c r="P287" s="176"/>
      <c r="Q287" s="175"/>
      <c r="R287" s="177"/>
      <c r="S287" s="179"/>
      <c r="T287" s="179">
        <v>5</v>
      </c>
      <c r="U287" s="179">
        <f>T287+1</f>
        <v>6</v>
      </c>
      <c r="V287" s="179">
        <f t="shared" ref="V287:Z287" si="205">U287+1</f>
        <v>7</v>
      </c>
      <c r="W287" s="179">
        <f t="shared" si="205"/>
        <v>8</v>
      </c>
      <c r="X287" s="179">
        <f t="shared" si="205"/>
        <v>9</v>
      </c>
      <c r="Y287" s="179">
        <f t="shared" si="205"/>
        <v>10</v>
      </c>
      <c r="Z287" s="179">
        <f t="shared" si="205"/>
        <v>11</v>
      </c>
      <c r="AA287" s="179">
        <v>12</v>
      </c>
    </row>
    <row r="288" spans="1:38" ht="41.4" x14ac:dyDescent="0.3">
      <c r="A288" s="65" t="s">
        <v>6</v>
      </c>
      <c r="B288" s="279"/>
      <c r="C288" s="229" t="s">
        <v>274</v>
      </c>
      <c r="D288" s="279"/>
      <c r="E288" s="65" t="s">
        <v>4</v>
      </c>
      <c r="F288" s="320" t="s">
        <v>7</v>
      </c>
      <c r="G288" s="118" t="s">
        <v>772</v>
      </c>
      <c r="H288" s="118" t="s">
        <v>773</v>
      </c>
      <c r="I288" s="254" t="s">
        <v>12</v>
      </c>
      <c r="J288" s="254" t="s">
        <v>13</v>
      </c>
      <c r="K288" s="254" t="s">
        <v>14</v>
      </c>
      <c r="L288" s="254" t="s">
        <v>15</v>
      </c>
      <c r="M288" s="254" t="s">
        <v>16</v>
      </c>
      <c r="N288" s="255" t="s">
        <v>275</v>
      </c>
      <c r="P288" s="301" t="s">
        <v>6</v>
      </c>
      <c r="Q288" s="198" t="s">
        <v>599</v>
      </c>
      <c r="R288" s="302" t="s">
        <v>7</v>
      </c>
      <c r="S288" s="288" t="s">
        <v>274</v>
      </c>
      <c r="T288" s="272" t="s">
        <v>10</v>
      </c>
      <c r="U288" s="303" t="s">
        <v>11</v>
      </c>
      <c r="V288" s="303" t="s">
        <v>12</v>
      </c>
      <c r="W288" s="303" t="s">
        <v>13</v>
      </c>
      <c r="X288" s="303" t="s">
        <v>14</v>
      </c>
      <c r="Y288" s="303" t="s">
        <v>15</v>
      </c>
      <c r="Z288" s="303" t="s">
        <v>16</v>
      </c>
      <c r="AA288" s="303" t="s">
        <v>275</v>
      </c>
      <c r="AB288" s="312" t="s">
        <v>6</v>
      </c>
      <c r="AC288" s="307" t="s">
        <v>7</v>
      </c>
      <c r="AD288" s="308" t="s">
        <v>274</v>
      </c>
      <c r="AE288" s="126" t="s">
        <v>10</v>
      </c>
      <c r="AF288" s="309" t="s">
        <v>11</v>
      </c>
      <c r="AG288" s="309" t="s">
        <v>12</v>
      </c>
      <c r="AH288" s="309" t="s">
        <v>13</v>
      </c>
      <c r="AI288" s="309" t="s">
        <v>14</v>
      </c>
      <c r="AJ288" s="309" t="s">
        <v>15</v>
      </c>
      <c r="AK288" s="309" t="s">
        <v>16</v>
      </c>
      <c r="AL288" s="309" t="s">
        <v>275</v>
      </c>
    </row>
    <row r="289" spans="1:38" s="234" customFormat="1" x14ac:dyDescent="0.3">
      <c r="A289" s="69" t="s">
        <v>278</v>
      </c>
      <c r="C289" s="223" t="s">
        <v>277</v>
      </c>
      <c r="E289" s="69" t="s">
        <v>276</v>
      </c>
      <c r="F289" s="239" t="s">
        <v>279</v>
      </c>
      <c r="G289" s="240" t="s">
        <v>766</v>
      </c>
      <c r="H289" s="231">
        <f ca="1">ROUND(U289,3)</f>
        <v>28.920999999999999</v>
      </c>
      <c r="I289" s="69"/>
      <c r="J289" s="69"/>
      <c r="K289" s="69"/>
      <c r="L289" s="69"/>
      <c r="M289" s="69"/>
      <c r="N289" s="72"/>
      <c r="P289" s="176" t="str">
        <f t="shared" ref="P289:P297" si="206">A289</f>
        <v>C08906</v>
      </c>
      <c r="Q289" s="175" t="s">
        <v>600</v>
      </c>
      <c r="R289" s="209" t="str">
        <f t="shared" ref="R289:R297" si="207">F289</f>
        <v>Saeks' Fellow (MN Law Public Interest Residency Program)</v>
      </c>
      <c r="S289" s="192" t="str">
        <f t="shared" ref="S289:S297" si="208">C289</f>
        <v>01J</v>
      </c>
      <c r="T289" s="186"/>
      <c r="U289" s="186" cm="1">
        <f t="array" aca="1" ref="U289" ca="1">ROUND(IF($Q289="Y",VLOOKUP($P289, INDIRECT($Q$2),U$287,0)*INDIRECT($P$1),VLOOKUP($P289, INDIRECT($Q$2),U$287,0)),IF($E289="E",0,3))</f>
        <v>28.920999999999999</v>
      </c>
      <c r="V289" s="186" cm="1">
        <f t="array" aca="1" ref="V289" ca="1">ROUND(IF($Q289="Y",VLOOKUP($P289, INDIRECT($Q$2),V$287,0)*INDIRECT($P$1),VLOOKUP($P289, INDIRECT($Q$2),V$287,0)),IF($E289="E",0,3))</f>
        <v>0</v>
      </c>
      <c r="W289" s="186" cm="1">
        <f t="array" aca="1" ref="W289" ca="1">ROUND(IF($Q289="Y",VLOOKUP($P289, INDIRECT($Q$2),W$287,0)*INDIRECT($P$1),VLOOKUP($P289, INDIRECT($Q$2),W$287,0)),IF($E289="E",0,3))</f>
        <v>0</v>
      </c>
      <c r="X289" s="186" cm="1">
        <f t="array" aca="1" ref="X289" ca="1">ROUND(IF($Q289="Y",VLOOKUP($P289, INDIRECT($Q$2),X$287,0)*INDIRECT($P$1),VLOOKUP($P289, INDIRECT($Q$2),X$287,0)),IF($E289="E",0,3))</f>
        <v>0</v>
      </c>
      <c r="Y289" s="186" cm="1">
        <f t="array" aca="1" ref="Y289" ca="1">ROUND(IF($Q289="Y",VLOOKUP($P289, INDIRECT($Q$2),Y$287,0)*INDIRECT($P$1),VLOOKUP($P289, INDIRECT($Q$2),Y$287,0)),IF($E289="E",0,3))</f>
        <v>0</v>
      </c>
      <c r="Z289" s="186" cm="1">
        <f t="array" aca="1" ref="Z289" ca="1">ROUND(IF($Q289="Y",VLOOKUP($P289, INDIRECT($Q$2),Z$287,0)*INDIRECT($P$1),VLOOKUP($P289, INDIRECT($Q$2),Z$287,0)),IF($E289="E",0,3))</f>
        <v>0</v>
      </c>
      <c r="AA289" s="186" cm="1">
        <f t="array" aca="1" ref="AA289" ca="1">ROUND(IF($Q289="Y",VLOOKUP($P289, INDIRECT($Q$2),AA$287,0)*INDIRECT($P$1),VLOOKUP($P289, INDIRECT($Q$2),AA$287,0)),IF($E289="E",0,3))</f>
        <v>0</v>
      </c>
      <c r="AB289" s="282" t="str">
        <f t="shared" ref="AB289" si="209">A289</f>
        <v>C08906</v>
      </c>
      <c r="AC289" s="130" t="str">
        <f t="shared" ref="AC289" si="210">F289</f>
        <v>Saeks' Fellow (MN Law Public Interest Residency Program)</v>
      </c>
      <c r="AD289" s="284" t="str">
        <f t="shared" ref="AD289" si="211">C289</f>
        <v>01J</v>
      </c>
      <c r="AE289" s="282" t="str">
        <f>IF(T289=0,"",T289)</f>
        <v/>
      </c>
      <c r="AF289" s="282">
        <f t="shared" ref="AF289:AL297" ca="1" si="212">IF(U289=0,"",U289)</f>
        <v>28.920999999999999</v>
      </c>
      <c r="AG289" s="282" t="str">
        <f t="shared" ca="1" si="212"/>
        <v/>
      </c>
      <c r="AH289" s="282" t="str">
        <f t="shared" ca="1" si="212"/>
        <v/>
      </c>
      <c r="AI289" s="282" t="str">
        <f t="shared" ca="1" si="212"/>
        <v/>
      </c>
      <c r="AJ289" s="282" t="str">
        <f t="shared" ca="1" si="212"/>
        <v/>
      </c>
      <c r="AK289" s="282" t="str">
        <f t="shared" ca="1" si="212"/>
        <v/>
      </c>
      <c r="AL289" s="282" t="str">
        <f t="shared" ca="1" si="212"/>
        <v/>
      </c>
    </row>
    <row r="290" spans="1:38" s="234" customFormat="1" x14ac:dyDescent="0.3">
      <c r="A290" s="69" t="s">
        <v>282</v>
      </c>
      <c r="C290" s="223" t="s">
        <v>281</v>
      </c>
      <c r="E290" s="69" t="s">
        <v>276</v>
      </c>
      <c r="F290" s="239" t="s">
        <v>283</v>
      </c>
      <c r="G290" s="231">
        <f ca="1">ROUND(T290,3)</f>
        <v>26.116</v>
      </c>
      <c r="H290" s="231">
        <f ca="1">ROUND(U290,3)</f>
        <v>27.303000000000001</v>
      </c>
      <c r="I290" s="231">
        <f ca="1">ROUND(V290,3)</f>
        <v>28.382000000000001</v>
      </c>
      <c r="J290" s="231"/>
      <c r="K290" s="231"/>
      <c r="L290" s="231"/>
      <c r="M290" s="231"/>
      <c r="N290" s="231"/>
      <c r="P290" s="176" t="str">
        <f t="shared" si="206"/>
        <v>04352C</v>
      </c>
      <c r="Q290" s="201" t="s">
        <v>600</v>
      </c>
      <c r="R290" s="209" t="str">
        <f t="shared" si="207"/>
        <v>Financial Graduate Fellowship</v>
      </c>
      <c r="S290" s="192" t="str">
        <f t="shared" si="208"/>
        <v>01N</v>
      </c>
      <c r="T290" s="186" cm="1">
        <f t="array" aca="1" ref="T290" ca="1">ROUND(IF($Q290="Y",VLOOKUP($P290, INDIRECT($Q$2),T$6,0)*INDIRECT($P$1),VLOOKUP($P290, INDIRECT($Q$2),T$6,0)),IF($E290="E",0,3))</f>
        <v>26.116</v>
      </c>
      <c r="U290" s="186" cm="1">
        <f t="array" aca="1" ref="U290" ca="1">ROUND(IF($Q290="Y",VLOOKUP($P290, INDIRECT($Q$2),U$287,0)*INDIRECT($P$1),VLOOKUP($P290, INDIRECT($Q$2),U$287,0)),IF($E290="E",0,3))</f>
        <v>27.303000000000001</v>
      </c>
      <c r="V290" s="186" cm="1">
        <f t="array" aca="1" ref="V290" ca="1">ROUND(IF($Q290="Y",VLOOKUP($P290, INDIRECT($Q$2),V$287,0)*INDIRECT($P$1),VLOOKUP($P290, INDIRECT($Q$2),V$287,0)),IF($E290="E",0,3))</f>
        <v>28.382000000000001</v>
      </c>
      <c r="W290" s="186" cm="1">
        <f t="array" aca="1" ref="W290" ca="1">ROUND(IF($Q290="Y",VLOOKUP($P290, INDIRECT($Q$2),W$287,0)*INDIRECT($P$1),VLOOKUP($P290, INDIRECT($Q$2),W$287,0)),IF($E290="E",0,3))</f>
        <v>0</v>
      </c>
      <c r="X290" s="186" cm="1">
        <f t="array" aca="1" ref="X290" ca="1">ROUND(IF($Q290="Y",VLOOKUP($P290, INDIRECT($Q$2),X$287,0)*INDIRECT($P$1),VLOOKUP($P290, INDIRECT($Q$2),X$287,0)),IF($E290="E",0,3))</f>
        <v>0</v>
      </c>
      <c r="Y290" s="186" cm="1">
        <f t="array" aca="1" ref="Y290" ca="1">ROUND(IF($Q290="Y",VLOOKUP($P290, INDIRECT($Q$2),Y$287,0)*INDIRECT($P$1),VLOOKUP($P290, INDIRECT($Q$2),Y$287,0)),IF($E290="E",0,3))</f>
        <v>0</v>
      </c>
      <c r="Z290" s="186" cm="1">
        <f t="array" aca="1" ref="Z290" ca="1">ROUND(IF($Q290="Y",VLOOKUP($P290, INDIRECT($Q$2),Z$287,0)*INDIRECT($P$1),VLOOKUP($P290, INDIRECT($Q$2),Z$287,0)),IF($E290="E",0,3))</f>
        <v>0</v>
      </c>
      <c r="AA290" s="186" cm="1">
        <f t="array" aca="1" ref="AA290" ca="1">ROUND(IF($Q290="Y",VLOOKUP($P290, INDIRECT($Q$2),AA$287,0)*INDIRECT($P$1),VLOOKUP($P290, INDIRECT($Q$2),AA$287,0)),IF($E290="E",0,3))</f>
        <v>0</v>
      </c>
      <c r="AB290" s="282" t="str">
        <f>A290</f>
        <v>04352C</v>
      </c>
      <c r="AC290" s="130" t="str">
        <f>F290</f>
        <v>Financial Graduate Fellowship</v>
      </c>
      <c r="AD290" s="284" t="str">
        <f>C290</f>
        <v>01N</v>
      </c>
      <c r="AE290" s="282">
        <f ca="1">IF(T290=0,"",T290)</f>
        <v>26.116</v>
      </c>
      <c r="AF290" s="282">
        <f ca="1">IF(U290=0,"",U290)</f>
        <v>27.303000000000001</v>
      </c>
      <c r="AG290" s="282">
        <f t="shared" ca="1" si="212"/>
        <v>28.382000000000001</v>
      </c>
      <c r="AH290" s="282" t="str">
        <f t="shared" ca="1" si="212"/>
        <v/>
      </c>
      <c r="AI290" s="282" t="str">
        <f t="shared" ca="1" si="212"/>
        <v/>
      </c>
      <c r="AJ290" s="282" t="str">
        <f t="shared" ca="1" si="212"/>
        <v/>
      </c>
      <c r="AK290" s="282" t="str">
        <f t="shared" ca="1" si="212"/>
        <v/>
      </c>
      <c r="AL290" s="282" t="str">
        <f t="shared" ca="1" si="212"/>
        <v/>
      </c>
    </row>
    <row r="291" spans="1:38" s="234" customFormat="1" x14ac:dyDescent="0.3">
      <c r="A291" s="69" t="s">
        <v>949</v>
      </c>
      <c r="C291" s="223" t="s">
        <v>1001</v>
      </c>
      <c r="E291" s="69" t="s">
        <v>276</v>
      </c>
      <c r="F291" s="239" t="s">
        <v>950</v>
      </c>
      <c r="G291" s="231">
        <f t="shared" ref="G291:G297" ca="1" si="213">ROUND(T291,3)</f>
        <v>19.579999999999998</v>
      </c>
      <c r="H291" s="231">
        <f t="shared" ref="H291:H297" ca="1" si="214">ROUND(U291,3)</f>
        <v>20.861999999999998</v>
      </c>
      <c r="I291" s="231">
        <f t="shared" ref="I291:J297" ca="1" si="215">ROUND(V291,3)</f>
        <v>22.027999999999999</v>
      </c>
      <c r="J291" s="231"/>
      <c r="K291" s="231"/>
      <c r="L291" s="231"/>
      <c r="M291" s="231"/>
      <c r="N291" s="231"/>
      <c r="P291" s="176" t="str">
        <f t="shared" si="206"/>
        <v>53047C</v>
      </c>
      <c r="Q291" s="201" t="s">
        <v>600</v>
      </c>
      <c r="R291" s="209" t="str">
        <f t="shared" si="207"/>
        <v>HR Urban Scholar Intern - Undergrad</v>
      </c>
      <c r="S291" s="192" t="str">
        <f t="shared" si="208"/>
        <v>01R</v>
      </c>
      <c r="T291" s="186" cm="1">
        <f t="array" aca="1" ref="T291" ca="1">ROUND(IF($Q291="Y",VLOOKUP($P291, INDIRECT($Q$2),T$6,0)*INDIRECT($P$1),VLOOKUP($P291, INDIRECT($Q$2),T$6,0)),IF($E291="E",0,3))</f>
        <v>19.579999999999998</v>
      </c>
      <c r="U291" s="186" cm="1">
        <f t="array" aca="1" ref="U291" ca="1">ROUND(IF($Q291="Y",VLOOKUP($P291, INDIRECT($Q$2),U$287,0)*INDIRECT($P$1),VLOOKUP($P291, INDIRECT($Q$2),U$287,0)),IF($E291="E",0,3))</f>
        <v>20.861999999999998</v>
      </c>
      <c r="V291" s="186" cm="1">
        <f t="array" aca="1" ref="V291" ca="1">ROUND(IF($Q291="Y",VLOOKUP($P291, INDIRECT($Q$2),V$287,0)*INDIRECT($P$1),VLOOKUP($P291, INDIRECT($Q$2),V$287,0)),IF($E291="E",0,3))</f>
        <v>22.027999999999999</v>
      </c>
      <c r="W291" s="186" cm="1">
        <f t="array" aca="1" ref="W291" ca="1">ROUND(IF($Q291="Y",VLOOKUP($P291, INDIRECT($Q$2),W$287,0)*INDIRECT($P$1),VLOOKUP($P291, INDIRECT($Q$2),W$287,0)),IF($E291="E",0,3))</f>
        <v>0</v>
      </c>
      <c r="X291" s="186" cm="1">
        <f t="array" aca="1" ref="X291" ca="1">ROUND(IF($Q291="Y",VLOOKUP($P291, INDIRECT($Q$2),X$287,0)*INDIRECT($P$1),VLOOKUP($P291, INDIRECT($Q$2),X$287,0)),IF($E291="E",0,3))</f>
        <v>0</v>
      </c>
      <c r="Y291" s="186" cm="1">
        <f t="array" aca="1" ref="Y291" ca="1">ROUND(IF($Q291="Y",VLOOKUP($P291, INDIRECT($Q$2),Y$287,0)*INDIRECT($P$1),VLOOKUP($P291, INDIRECT($Q$2),Y$287,0)),IF($E291="E",0,3))</f>
        <v>0</v>
      </c>
      <c r="Z291" s="186" cm="1">
        <f t="array" aca="1" ref="Z291" ca="1">ROUND(IF($Q291="Y",VLOOKUP($P291, INDIRECT($Q$2),Z$287,0)*INDIRECT($P$1),VLOOKUP($P291, INDIRECT($Q$2),Z$287,0)),IF($E291="E",0,3))</f>
        <v>0</v>
      </c>
      <c r="AA291" s="186" cm="1">
        <f t="array" aca="1" ref="AA291" ca="1">ROUND(IF($Q291="Y",VLOOKUP($P291, INDIRECT($Q$2),AA$287,0)*INDIRECT($P$1),VLOOKUP($P291, INDIRECT($Q$2),AA$287,0)),IF($E291="E",0,3))</f>
        <v>0</v>
      </c>
      <c r="AB291" s="282" t="str">
        <f>A291</f>
        <v>53047C</v>
      </c>
      <c r="AC291" s="130" t="str">
        <f>F291</f>
        <v>HR Urban Scholar Intern - Undergrad</v>
      </c>
      <c r="AD291" s="284" t="str">
        <f>C291</f>
        <v>01R</v>
      </c>
      <c r="AE291" s="282">
        <f t="shared" ref="AE291:AF297" ca="1" si="216">IF(T291=0,"",T291)</f>
        <v>19.579999999999998</v>
      </c>
      <c r="AF291" s="282">
        <f t="shared" ca="1" si="216"/>
        <v>20.861999999999998</v>
      </c>
      <c r="AG291" s="282">
        <f t="shared" ca="1" si="212"/>
        <v>22.027999999999999</v>
      </c>
      <c r="AH291" s="282" t="str">
        <f t="shared" ca="1" si="212"/>
        <v/>
      </c>
      <c r="AI291" s="282" t="str">
        <f t="shared" ca="1" si="212"/>
        <v/>
      </c>
      <c r="AJ291" s="282" t="str">
        <f t="shared" ca="1" si="212"/>
        <v/>
      </c>
      <c r="AK291" s="282" t="str">
        <f t="shared" ca="1" si="212"/>
        <v/>
      </c>
      <c r="AL291" s="282" t="str">
        <f t="shared" ca="1" si="212"/>
        <v/>
      </c>
    </row>
    <row r="292" spans="1:38" s="234" customFormat="1" x14ac:dyDescent="0.3">
      <c r="A292" s="69" t="s">
        <v>1005</v>
      </c>
      <c r="C292" s="223" t="s">
        <v>897</v>
      </c>
      <c r="E292" s="69" t="s">
        <v>276</v>
      </c>
      <c r="F292" s="239" t="s">
        <v>896</v>
      </c>
      <c r="G292" s="231">
        <f t="shared" ca="1" si="213"/>
        <v>21.632000000000001</v>
      </c>
      <c r="H292" s="231">
        <f t="shared" ca="1" si="214"/>
        <v>21.954999999999998</v>
      </c>
      <c r="I292" s="231"/>
      <c r="J292" s="231"/>
      <c r="K292" s="231"/>
      <c r="L292" s="231"/>
      <c r="M292" s="231"/>
      <c r="N292" s="231"/>
      <c r="P292" s="176" t="str">
        <f t="shared" si="206"/>
        <v>59438C</v>
      </c>
      <c r="Q292" s="201" t="s">
        <v>600</v>
      </c>
      <c r="R292" s="209" t="str">
        <f t="shared" si="207"/>
        <v>Public Works Engineering Intern</v>
      </c>
      <c r="S292" s="192" t="str">
        <f t="shared" si="208"/>
        <v>117</v>
      </c>
      <c r="T292" s="264" cm="1">
        <f t="array" aca="1" ref="T292" ca="1">ROUND(IF($Q292="Y",VLOOKUP($P292, INDIRECT($Q$2),T$6,0)*INDIRECT($P$1),VLOOKUP($P292, INDIRECT($Q$2),T$6,0)),IF($E292="E",0,3))</f>
        <v>21.632000000000001</v>
      </c>
      <c r="U292" s="264" cm="1">
        <f t="array" aca="1" ref="U292" ca="1">ROUND(IF($Q292="Y",VLOOKUP($P292, INDIRECT($Q$2),U$287,0)*INDIRECT($P$1),VLOOKUP($P292, INDIRECT($Q$2),U$287,0)),IF($E292="E",0,3))</f>
        <v>21.954999999999998</v>
      </c>
      <c r="V292" s="186" cm="1">
        <f t="array" aca="1" ref="V292" ca="1">ROUND(IF($Q292="Y",VLOOKUP($P292, INDIRECT($Q$2),V$287,0)*INDIRECT($P$1),VLOOKUP($P292, INDIRECT($Q$2),V$287,0)),IF($E292="E",0,3))</f>
        <v>0</v>
      </c>
      <c r="W292" s="186" cm="1">
        <f t="array" aca="1" ref="W292" ca="1">ROUND(IF($Q292="Y",VLOOKUP($P292, INDIRECT($Q$2),W$287,0)*INDIRECT($P$1),VLOOKUP($P292, INDIRECT($Q$2),W$287,0)),IF($E292="E",0,3))</f>
        <v>0</v>
      </c>
      <c r="X292" s="186" cm="1">
        <f t="array" aca="1" ref="X292" ca="1">ROUND(IF($Q292="Y",VLOOKUP($P292, INDIRECT($Q$2),X$287,0)*INDIRECT($P$1),VLOOKUP($P292, INDIRECT($Q$2),X$287,0)),IF($E292="E",0,3))</f>
        <v>0</v>
      </c>
      <c r="Y292" s="186" cm="1">
        <f t="array" aca="1" ref="Y292" ca="1">ROUND(IF($Q292="Y",VLOOKUP($P292, INDIRECT($Q$2),Y$287,0)*INDIRECT($P$1),VLOOKUP($P292, INDIRECT($Q$2),Y$287,0)),IF($E292="E",0,3))</f>
        <v>0</v>
      </c>
      <c r="Z292" s="186" cm="1">
        <f t="array" aca="1" ref="Z292" ca="1">ROUND(IF($Q292="Y",VLOOKUP($P292, INDIRECT($Q$2),Z$287,0)*INDIRECT($P$1),VLOOKUP($P292, INDIRECT($Q$2),Z$287,0)),IF($E292="E",0,3))</f>
        <v>0</v>
      </c>
      <c r="AA292" s="186" cm="1">
        <f t="array" aca="1" ref="AA292" ca="1">ROUND(IF($Q292="Y",VLOOKUP($P292, INDIRECT($Q$2),AA$287,0)*INDIRECT($P$1),VLOOKUP($P292, INDIRECT($Q$2),AA$287,0)),IF($E292="E",0,3))</f>
        <v>0</v>
      </c>
      <c r="AB292" s="282" t="str">
        <f>A292</f>
        <v>59438C</v>
      </c>
      <c r="AC292" s="130" t="str">
        <f>F292</f>
        <v>Public Works Engineering Intern</v>
      </c>
      <c r="AD292" s="284" t="str">
        <f>C292</f>
        <v>117</v>
      </c>
      <c r="AE292" s="282">
        <f t="shared" ca="1" si="216"/>
        <v>21.632000000000001</v>
      </c>
      <c r="AF292" s="282">
        <f t="shared" ca="1" si="216"/>
        <v>21.954999999999998</v>
      </c>
      <c r="AG292" s="282" t="str">
        <f t="shared" ca="1" si="212"/>
        <v/>
      </c>
      <c r="AH292" s="282" t="str">
        <f t="shared" ca="1" si="212"/>
        <v/>
      </c>
      <c r="AI292" s="282" t="str">
        <f t="shared" ca="1" si="212"/>
        <v/>
      </c>
      <c r="AJ292" s="282" t="str">
        <f t="shared" ca="1" si="212"/>
        <v/>
      </c>
      <c r="AK292" s="282" t="str">
        <f t="shared" ca="1" si="212"/>
        <v/>
      </c>
      <c r="AL292" s="282" t="str">
        <f t="shared" ca="1" si="212"/>
        <v/>
      </c>
    </row>
    <row r="293" spans="1:38" s="234" customFormat="1" x14ac:dyDescent="0.3">
      <c r="A293" s="69" t="s">
        <v>285</v>
      </c>
      <c r="C293" s="223" t="s">
        <v>284</v>
      </c>
      <c r="E293" s="69" t="s">
        <v>276</v>
      </c>
      <c r="F293" s="239" t="s">
        <v>286</v>
      </c>
      <c r="G293" s="231">
        <f t="shared" ca="1" si="213"/>
        <v>15.874000000000001</v>
      </c>
      <c r="H293" s="231">
        <f t="shared" ca="1" si="214"/>
        <v>16.510999999999999</v>
      </c>
      <c r="I293" s="231">
        <f t="shared" ca="1" si="215"/>
        <v>16.727</v>
      </c>
      <c r="J293" s="231">
        <f t="shared" ca="1" si="215"/>
        <v>17.05</v>
      </c>
      <c r="K293" s="231"/>
      <c r="L293" s="231"/>
      <c r="M293" s="231"/>
      <c r="N293" s="231"/>
      <c r="P293" s="176" t="str">
        <f t="shared" si="206"/>
        <v>C09480</v>
      </c>
      <c r="Q293" s="201" t="s">
        <v>600</v>
      </c>
      <c r="R293" s="209" t="str">
        <f t="shared" si="207"/>
        <v>Student Intern - High School (enrolled)</v>
      </c>
      <c r="S293" s="192" t="str">
        <f t="shared" si="208"/>
        <v>01K</v>
      </c>
      <c r="T293" s="186" cm="1">
        <f t="array" aca="1" ref="T293" ca="1">ROUND(IF($Q293="Y",VLOOKUP($P293, INDIRECT($Q$2),T$6,0)*INDIRECT($P$1),VLOOKUP($P293, INDIRECT($Q$2),T$6,0)),IF($E293="E",0,3))</f>
        <v>15.874000000000001</v>
      </c>
      <c r="U293" s="186" cm="1">
        <f t="array" aca="1" ref="U293" ca="1">ROUND(IF($Q293="Y",VLOOKUP($P293, INDIRECT($Q$2),U$287,0)*INDIRECT($P$1),VLOOKUP($P293, INDIRECT($Q$2),U$287,0)),IF($E293="E",0,3))</f>
        <v>16.510999999999999</v>
      </c>
      <c r="V293" s="186" cm="1">
        <f t="array" aca="1" ref="V293" ca="1">ROUND(IF($Q293="Y",VLOOKUP($P293, INDIRECT($Q$2),V$287,0)*INDIRECT($P$1),VLOOKUP($P293, INDIRECT($Q$2),V$287,0)),IF($E293="E",0,3))</f>
        <v>16.727</v>
      </c>
      <c r="W293" s="186" cm="1">
        <f t="array" aca="1" ref="W293" ca="1">ROUND(IF($Q293="Y",VLOOKUP($P293, INDIRECT($Q$2),W$287,0)*INDIRECT($P$1),VLOOKUP($P293, INDIRECT($Q$2),W$287,0)),IF($E293="E",0,3))</f>
        <v>17.05</v>
      </c>
      <c r="X293" s="186" cm="1">
        <f t="array" aca="1" ref="X293" ca="1">ROUND(IF($Q293="Y",VLOOKUP($P293, INDIRECT($Q$2),X$287,0)*INDIRECT($P$1),VLOOKUP($P293, INDIRECT($Q$2),X$287,0)),IF($E293="E",0,3))</f>
        <v>0</v>
      </c>
      <c r="Y293" s="186" cm="1">
        <f t="array" aca="1" ref="Y293" ca="1">ROUND(IF($Q293="Y",VLOOKUP($P293, INDIRECT($Q$2),Y$287,0)*INDIRECT($P$1),VLOOKUP($P293, INDIRECT($Q$2),Y$287,0)),IF($E293="E",0,3))</f>
        <v>0</v>
      </c>
      <c r="Z293" s="186" cm="1">
        <f t="array" aca="1" ref="Z293" ca="1">ROUND(IF($Q293="Y",VLOOKUP($P293, INDIRECT($Q$2),Z$287,0)*INDIRECT($P$1),VLOOKUP($P293, INDIRECT($Q$2),Z$287,0)),IF($E293="E",0,3))</f>
        <v>0</v>
      </c>
      <c r="AA293" s="186" cm="1">
        <f t="array" aca="1" ref="AA293" ca="1">ROUND(IF($Q293="Y",VLOOKUP($P293, INDIRECT($Q$2),AA$287,0)*INDIRECT($P$1),VLOOKUP($P293, INDIRECT($Q$2),AA$287,0)),IF($E293="E",0,3))</f>
        <v>0</v>
      </c>
      <c r="AB293" s="282" t="str">
        <f t="shared" ref="AB293:AB297" si="217">A293</f>
        <v>C09480</v>
      </c>
      <c r="AC293" s="130" t="str">
        <f t="shared" ref="AC293:AC297" si="218">F293</f>
        <v>Student Intern - High School (enrolled)</v>
      </c>
      <c r="AD293" s="284" t="str">
        <f t="shared" ref="AD293:AD297" si="219">C293</f>
        <v>01K</v>
      </c>
      <c r="AE293" s="282">
        <f t="shared" ca="1" si="216"/>
        <v>15.874000000000001</v>
      </c>
      <c r="AF293" s="282">
        <f t="shared" ca="1" si="216"/>
        <v>16.510999999999999</v>
      </c>
      <c r="AG293" s="282">
        <f t="shared" ca="1" si="212"/>
        <v>16.727</v>
      </c>
      <c r="AH293" s="282">
        <f t="shared" ca="1" si="212"/>
        <v>17.05</v>
      </c>
      <c r="AI293" s="282" t="str">
        <f t="shared" ca="1" si="212"/>
        <v/>
      </c>
      <c r="AJ293" s="282" t="str">
        <f t="shared" ca="1" si="212"/>
        <v/>
      </c>
      <c r="AK293" s="282" t="str">
        <f t="shared" ca="1" si="212"/>
        <v/>
      </c>
      <c r="AL293" s="282" t="str">
        <f t="shared" ca="1" si="212"/>
        <v/>
      </c>
    </row>
    <row r="294" spans="1:38" s="234" customFormat="1" x14ac:dyDescent="0.3">
      <c r="A294" s="69" t="s">
        <v>288</v>
      </c>
      <c r="C294" s="223" t="s">
        <v>287</v>
      </c>
      <c r="E294" s="69" t="s">
        <v>276</v>
      </c>
      <c r="F294" s="239" t="s">
        <v>310</v>
      </c>
      <c r="G294" s="231">
        <f t="shared" ca="1" si="213"/>
        <v>16.510999999999999</v>
      </c>
      <c r="H294" s="231">
        <f t="shared" ca="1" si="214"/>
        <v>16.727</v>
      </c>
      <c r="I294" s="231">
        <f t="shared" ca="1" si="215"/>
        <v>17.05</v>
      </c>
      <c r="J294" s="231">
        <f t="shared" ca="1" si="215"/>
        <v>18.13</v>
      </c>
      <c r="K294" s="231">
        <f t="shared" ref="K294:K295" ca="1" si="220">ROUND(X294,3)</f>
        <v>19.317</v>
      </c>
      <c r="L294" s="231">
        <f t="shared" ref="L294:L295" ca="1" si="221">ROUND(Y294,3)</f>
        <v>20.396000000000001</v>
      </c>
      <c r="M294" s="231">
        <f t="shared" ref="M294:M295" ca="1" si="222">ROUND(Z294,3)</f>
        <v>21.582999999999998</v>
      </c>
      <c r="N294" s="231">
        <f t="shared" ref="N294:N295" ca="1" si="223">ROUND(AA294,3)</f>
        <v>22.771000000000001</v>
      </c>
      <c r="P294" s="176" t="str">
        <f t="shared" si="206"/>
        <v>C09485</v>
      </c>
      <c r="Q294" s="201" t="s">
        <v>600</v>
      </c>
      <c r="R294" s="209" t="str">
        <f t="shared" si="207"/>
        <v>Student Intern - Undergrad (enrolled)</v>
      </c>
      <c r="S294" s="192" t="str">
        <f t="shared" si="208"/>
        <v>01L</v>
      </c>
      <c r="T294" s="186" cm="1">
        <f t="array" aca="1" ref="T294" ca="1">ROUND(IF($Q294="Y",VLOOKUP($P294, INDIRECT($Q$2),T$6,0)*INDIRECT($P$1),VLOOKUP($P294, INDIRECT($Q$2),T$6,0)),IF($E294="E",0,3))</f>
        <v>16.510999999999999</v>
      </c>
      <c r="U294" s="186" cm="1">
        <f t="array" aca="1" ref="U294" ca="1">ROUND(IF($Q294="Y",VLOOKUP($P294, INDIRECT($Q$2),U$287,0)*INDIRECT($P$1),VLOOKUP($P294, INDIRECT($Q$2),U$287,0)),IF($E294="E",0,3))</f>
        <v>16.727</v>
      </c>
      <c r="V294" s="186" cm="1">
        <f t="array" aca="1" ref="V294" ca="1">ROUND(IF($Q294="Y",VLOOKUP($P294, INDIRECT($Q$2),V$287,0)*INDIRECT($P$1),VLOOKUP($P294, INDIRECT($Q$2),V$287,0)),IF($E294="E",0,3))</f>
        <v>17.05</v>
      </c>
      <c r="W294" s="186" cm="1">
        <f t="array" aca="1" ref="W294" ca="1">ROUND(IF($Q294="Y",VLOOKUP($P294, INDIRECT($Q$2),W$287,0)*INDIRECT($P$1),VLOOKUP($P294, INDIRECT($Q$2),W$287,0)),IF($E294="E",0,3))</f>
        <v>18.13</v>
      </c>
      <c r="X294" s="186" cm="1">
        <f t="array" aca="1" ref="X294" ca="1">ROUND(IF($Q294="Y",VLOOKUP($P294, INDIRECT($Q$2),X$287,0)*INDIRECT($P$1),VLOOKUP($P294, INDIRECT($Q$2),X$287,0)),IF($E294="E",0,3))</f>
        <v>19.317</v>
      </c>
      <c r="Y294" s="186" cm="1">
        <f t="array" aca="1" ref="Y294" ca="1">ROUND(IF($Q294="Y",VLOOKUP($P294, INDIRECT($Q$2),Y$287,0)*INDIRECT($P$1),VLOOKUP($P294, INDIRECT($Q$2),Y$287,0)),IF($E294="E",0,3))</f>
        <v>20.396000000000001</v>
      </c>
      <c r="Z294" s="186" cm="1">
        <f t="array" aca="1" ref="Z294" ca="1">ROUND(IF($Q294="Y",VLOOKUP($P294, INDIRECT($Q$2),Z$287,0)*INDIRECT($P$1),VLOOKUP($P294, INDIRECT($Q$2),Z$287,0)),IF($E294="E",0,3))</f>
        <v>21.582999999999998</v>
      </c>
      <c r="AA294" s="186" cm="1">
        <f t="array" aca="1" ref="AA294" ca="1">ROUND(IF($Q294="Y",VLOOKUP($P294, INDIRECT($Q$2),AA$287,0)*INDIRECT($P$1),VLOOKUP($P294, INDIRECT($Q$2),AA$287,0)),IF($E294="E",0,3))</f>
        <v>22.771000000000001</v>
      </c>
      <c r="AB294" s="282" t="str">
        <f t="shared" si="217"/>
        <v>C09485</v>
      </c>
      <c r="AC294" s="130" t="str">
        <f t="shared" si="218"/>
        <v>Student Intern - Undergrad (enrolled)</v>
      </c>
      <c r="AD294" s="284" t="str">
        <f t="shared" si="219"/>
        <v>01L</v>
      </c>
      <c r="AE294" s="282">
        <f t="shared" ca="1" si="216"/>
        <v>16.510999999999999</v>
      </c>
      <c r="AF294" s="282">
        <f t="shared" ca="1" si="216"/>
        <v>16.727</v>
      </c>
      <c r="AG294" s="282">
        <f t="shared" ca="1" si="212"/>
        <v>17.05</v>
      </c>
      <c r="AH294" s="282">
        <f t="shared" ca="1" si="212"/>
        <v>18.13</v>
      </c>
      <c r="AI294" s="282">
        <f t="shared" ca="1" si="212"/>
        <v>19.317</v>
      </c>
      <c r="AJ294" s="282">
        <f t="shared" ca="1" si="212"/>
        <v>20.396000000000001</v>
      </c>
      <c r="AK294" s="282">
        <f t="shared" ca="1" si="212"/>
        <v>21.582999999999998</v>
      </c>
      <c r="AL294" s="282">
        <f t="shared" ca="1" si="212"/>
        <v>22.771000000000001</v>
      </c>
    </row>
    <row r="295" spans="1:38" s="234" customFormat="1" x14ac:dyDescent="0.3">
      <c r="A295" s="69" t="s">
        <v>290</v>
      </c>
      <c r="C295" s="223" t="s">
        <v>289</v>
      </c>
      <c r="E295" s="69" t="s">
        <v>276</v>
      </c>
      <c r="F295" s="239" t="s">
        <v>311</v>
      </c>
      <c r="G295" s="231">
        <f t="shared" ca="1" si="213"/>
        <v>17.05</v>
      </c>
      <c r="H295" s="231">
        <f t="shared" ca="1" si="214"/>
        <v>18.777999999999999</v>
      </c>
      <c r="I295" s="231">
        <f t="shared" ca="1" si="215"/>
        <v>20.396000000000001</v>
      </c>
      <c r="J295" s="231">
        <f t="shared" ca="1" si="215"/>
        <v>22.123000000000001</v>
      </c>
      <c r="K295" s="231">
        <f t="shared" ca="1" si="220"/>
        <v>23.849</v>
      </c>
      <c r="L295" s="231">
        <f t="shared" ca="1" si="221"/>
        <v>25.576000000000001</v>
      </c>
      <c r="M295" s="231">
        <f t="shared" ca="1" si="222"/>
        <v>27.303000000000001</v>
      </c>
      <c r="N295" s="231">
        <f t="shared" ca="1" si="223"/>
        <v>28.920999999999999</v>
      </c>
      <c r="P295" s="176" t="str">
        <f t="shared" si="206"/>
        <v>C09475</v>
      </c>
      <c r="Q295" s="201" t="s">
        <v>600</v>
      </c>
      <c r="R295" s="209" t="str">
        <f t="shared" si="207"/>
        <v>Student Intern - Graduate (enrolled)</v>
      </c>
      <c r="S295" s="192" t="str">
        <f t="shared" si="208"/>
        <v>01M</v>
      </c>
      <c r="T295" s="186" cm="1">
        <f t="array" aca="1" ref="T295" ca="1">ROUND(IF($Q295="Y",VLOOKUP($P295, INDIRECT($Q$2),T$6,0)*INDIRECT($P$1),VLOOKUP($P295, INDIRECT($Q$2),T$6,0)),IF($E295="E",0,3))</f>
        <v>17.05</v>
      </c>
      <c r="U295" s="186" cm="1">
        <f t="array" aca="1" ref="U295" ca="1">ROUND(IF($Q295="Y",VLOOKUP($P295, INDIRECT($Q$2),U$287,0)*INDIRECT($P$1),VLOOKUP($P295, INDIRECT($Q$2),U$287,0)),IF($E295="E",0,3))</f>
        <v>18.777999999999999</v>
      </c>
      <c r="V295" s="186" cm="1">
        <f t="array" aca="1" ref="V295" ca="1">ROUND(IF($Q295="Y",VLOOKUP($P295, INDIRECT($Q$2),V$287,0)*INDIRECT($P$1),VLOOKUP($P295, INDIRECT($Q$2),V$287,0)),IF($E295="E",0,3))</f>
        <v>20.396000000000001</v>
      </c>
      <c r="W295" s="186" cm="1">
        <f t="array" aca="1" ref="W295" ca="1">ROUND(IF($Q295="Y",VLOOKUP($P295, INDIRECT($Q$2),W$287,0)*INDIRECT($P$1),VLOOKUP($P295, INDIRECT($Q$2),W$287,0)),IF($E295="E",0,3))</f>
        <v>22.123000000000001</v>
      </c>
      <c r="X295" s="186" cm="1">
        <f t="array" aca="1" ref="X295" ca="1">ROUND(IF($Q295="Y",VLOOKUP($P295, INDIRECT($Q$2),X$287,0)*INDIRECT($P$1),VLOOKUP($P295, INDIRECT($Q$2),X$287,0)),IF($E295="E",0,3))</f>
        <v>23.849</v>
      </c>
      <c r="Y295" s="186" cm="1">
        <f t="array" aca="1" ref="Y295" ca="1">ROUND(IF($Q295="Y",VLOOKUP($P295, INDIRECT($Q$2),Y$287,0)*INDIRECT($P$1),VLOOKUP($P295, INDIRECT($Q$2),Y$287,0)),IF($E295="E",0,3))</f>
        <v>25.576000000000001</v>
      </c>
      <c r="Z295" s="186" cm="1">
        <f t="array" aca="1" ref="Z295" ca="1">ROUND(IF($Q295="Y",VLOOKUP($P295, INDIRECT($Q$2),Z$287,0)*INDIRECT($P$1),VLOOKUP($P295, INDIRECT($Q$2),Z$287,0)),IF($E295="E",0,3))</f>
        <v>27.303000000000001</v>
      </c>
      <c r="AA295" s="186" cm="1">
        <f t="array" aca="1" ref="AA295" ca="1">ROUND(IF($Q295="Y",VLOOKUP($P295, INDIRECT($Q$2),AA$287,0)*INDIRECT($P$1),VLOOKUP($P295, INDIRECT($Q$2),AA$287,0)),IF($E295="E",0,3))</f>
        <v>28.920999999999999</v>
      </c>
      <c r="AB295" s="282" t="str">
        <f t="shared" si="217"/>
        <v>C09475</v>
      </c>
      <c r="AC295" s="130" t="str">
        <f t="shared" si="218"/>
        <v>Student Intern - Graduate (enrolled)</v>
      </c>
      <c r="AD295" s="284" t="str">
        <f t="shared" si="219"/>
        <v>01M</v>
      </c>
      <c r="AE295" s="282">
        <f t="shared" ca="1" si="216"/>
        <v>17.05</v>
      </c>
      <c r="AF295" s="282">
        <f t="shared" ca="1" si="216"/>
        <v>18.777999999999999</v>
      </c>
      <c r="AG295" s="282">
        <f t="shared" ca="1" si="212"/>
        <v>20.396000000000001</v>
      </c>
      <c r="AH295" s="282">
        <f t="shared" ca="1" si="212"/>
        <v>22.123000000000001</v>
      </c>
      <c r="AI295" s="282">
        <f t="shared" ca="1" si="212"/>
        <v>23.849</v>
      </c>
      <c r="AJ295" s="282">
        <f t="shared" ca="1" si="212"/>
        <v>25.576000000000001</v>
      </c>
      <c r="AK295" s="282">
        <f t="shared" ca="1" si="212"/>
        <v>27.303000000000001</v>
      </c>
      <c r="AL295" s="282">
        <f t="shared" ca="1" si="212"/>
        <v>28.920999999999999</v>
      </c>
    </row>
    <row r="296" spans="1:38" s="234" customFormat="1" x14ac:dyDescent="0.3">
      <c r="A296" s="69" t="s">
        <v>292</v>
      </c>
      <c r="C296" s="223" t="s">
        <v>291</v>
      </c>
      <c r="E296" s="69" t="s">
        <v>276</v>
      </c>
      <c r="F296" s="239" t="s">
        <v>293</v>
      </c>
      <c r="G296" s="231">
        <f t="shared" ca="1" si="213"/>
        <v>18.13</v>
      </c>
      <c r="H296" s="231">
        <f t="shared" ca="1" si="214"/>
        <v>19.317</v>
      </c>
      <c r="I296" s="231">
        <f t="shared" ca="1" si="215"/>
        <v>20.396000000000001</v>
      </c>
      <c r="J296" s="231"/>
      <c r="K296" s="231"/>
      <c r="L296" s="231"/>
      <c r="M296" s="231"/>
      <c r="N296" s="231"/>
      <c r="P296" s="176" t="str">
        <f t="shared" si="206"/>
        <v>C09495</v>
      </c>
      <c r="Q296" s="201" t="s">
        <v>600</v>
      </c>
      <c r="R296" s="209" t="str">
        <f t="shared" si="207"/>
        <v>Urban Scholar College Undergraduate</v>
      </c>
      <c r="S296" s="192" t="str">
        <f t="shared" si="208"/>
        <v>01G</v>
      </c>
      <c r="T296" s="186" cm="1">
        <f t="array" aca="1" ref="T296" ca="1">ROUND(IF($Q296="Y",VLOOKUP($P296, INDIRECT($Q$2),T$6,0)*INDIRECT($P$1),VLOOKUP($P296, INDIRECT($Q$2),T$6,0)),IF($E296="E",0,3))</f>
        <v>18.13</v>
      </c>
      <c r="U296" s="186" cm="1">
        <f t="array" aca="1" ref="U296" ca="1">ROUND(IF($Q296="Y",VLOOKUP($P296, INDIRECT($Q$2),U$287,0)*INDIRECT($P$1),VLOOKUP($P296, INDIRECT($Q$2),U$287,0)),IF($E296="E",0,3))</f>
        <v>19.317</v>
      </c>
      <c r="V296" s="186" cm="1">
        <f t="array" aca="1" ref="V296" ca="1">ROUND(IF($Q296="Y",VLOOKUP($P296, INDIRECT($Q$2),V$287,0)*INDIRECT($P$1),VLOOKUP($P296, INDIRECT($Q$2),V$287,0)),IF($E296="E",0,3))</f>
        <v>20.396000000000001</v>
      </c>
      <c r="W296" s="186" cm="1">
        <f t="array" aca="1" ref="W296" ca="1">ROUND(IF($Q296="Y",VLOOKUP($P296, INDIRECT($Q$2),W$287,0)*INDIRECT($P$1),VLOOKUP($P296, INDIRECT($Q$2),W$287,0)),IF($E296="E",0,3))</f>
        <v>0</v>
      </c>
      <c r="X296" s="186" cm="1">
        <f t="array" aca="1" ref="X296" ca="1">ROUND(IF($Q296="Y",VLOOKUP($P296, INDIRECT($Q$2),X$287,0)*INDIRECT($P$1),VLOOKUP($P296, INDIRECT($Q$2),X$287,0)),IF($E296="E",0,3))</f>
        <v>0</v>
      </c>
      <c r="Y296" s="186" cm="1">
        <f t="array" aca="1" ref="Y296" ca="1">ROUND(IF($Q296="Y",VLOOKUP($P296, INDIRECT($Q$2),Y$287,0)*INDIRECT($P$1),VLOOKUP($P296, INDIRECT($Q$2),Y$287,0)),IF($E296="E",0,3))</f>
        <v>0</v>
      </c>
      <c r="Z296" s="186" cm="1">
        <f t="array" aca="1" ref="Z296" ca="1">ROUND(IF($Q296="Y",VLOOKUP($P296, INDIRECT($Q$2),Z$287,0)*INDIRECT($P$1),VLOOKUP($P296, INDIRECT($Q$2),Z$287,0)),IF($E296="E",0,3))</f>
        <v>0</v>
      </c>
      <c r="AA296" s="186" cm="1">
        <f t="array" aca="1" ref="AA296" ca="1">ROUND(IF($Q296="Y",VLOOKUP($P296, INDIRECT($Q$2),AA$287,0)*INDIRECT($P$1),VLOOKUP($P296, INDIRECT($Q$2),AA$287,0)),IF($E296="E",0,3))</f>
        <v>0</v>
      </c>
      <c r="AB296" s="282" t="str">
        <f t="shared" si="217"/>
        <v>C09495</v>
      </c>
      <c r="AC296" s="130" t="str">
        <f t="shared" si="218"/>
        <v>Urban Scholar College Undergraduate</v>
      </c>
      <c r="AD296" s="284" t="str">
        <f t="shared" si="219"/>
        <v>01G</v>
      </c>
      <c r="AE296" s="282">
        <f t="shared" ca="1" si="216"/>
        <v>18.13</v>
      </c>
      <c r="AF296" s="282">
        <f t="shared" ca="1" si="216"/>
        <v>19.317</v>
      </c>
      <c r="AG296" s="282">
        <f t="shared" ca="1" si="212"/>
        <v>20.396000000000001</v>
      </c>
      <c r="AH296" s="282" t="str">
        <f t="shared" ca="1" si="212"/>
        <v/>
      </c>
      <c r="AI296" s="282" t="str">
        <f t="shared" ca="1" si="212"/>
        <v/>
      </c>
      <c r="AJ296" s="282" t="str">
        <f t="shared" ca="1" si="212"/>
        <v/>
      </c>
      <c r="AK296" s="282" t="str">
        <f t="shared" ca="1" si="212"/>
        <v/>
      </c>
      <c r="AL296" s="282" t="str">
        <f t="shared" ca="1" si="212"/>
        <v/>
      </c>
    </row>
    <row r="297" spans="1:38" s="234" customFormat="1" x14ac:dyDescent="0.3">
      <c r="A297" s="69" t="s">
        <v>295</v>
      </c>
      <c r="C297" s="223" t="s">
        <v>294</v>
      </c>
      <c r="E297" s="69" t="s">
        <v>276</v>
      </c>
      <c r="F297" s="239" t="s">
        <v>296</v>
      </c>
      <c r="G297" s="231">
        <f t="shared" ca="1" si="213"/>
        <v>22.446999999999999</v>
      </c>
      <c r="H297" s="231">
        <f t="shared" ca="1" si="214"/>
        <v>24.172999999999998</v>
      </c>
      <c r="I297" s="231">
        <f t="shared" ca="1" si="215"/>
        <v>25.792000000000002</v>
      </c>
      <c r="J297" s="231"/>
      <c r="K297" s="231"/>
      <c r="L297" s="231"/>
      <c r="M297" s="231"/>
      <c r="N297" s="231"/>
      <c r="P297" s="176" t="str">
        <f t="shared" si="206"/>
        <v>C09490</v>
      </c>
      <c r="Q297" s="201" t="s">
        <v>600</v>
      </c>
      <c r="R297" s="209" t="str">
        <f t="shared" si="207"/>
        <v>Urban Scholar Graduate School</v>
      </c>
      <c r="S297" s="192" t="str">
        <f t="shared" si="208"/>
        <v>01F</v>
      </c>
      <c r="T297" s="186" cm="1">
        <f t="array" aca="1" ref="T297" ca="1">ROUND(IF($Q297="Y",VLOOKUP($P297, INDIRECT($Q$2),T$6,0)*INDIRECT($P$1),VLOOKUP($P297, INDIRECT($Q$2),T$6,0)),IF($E297="E",0,3))</f>
        <v>22.446999999999999</v>
      </c>
      <c r="U297" s="186" cm="1">
        <f t="array" aca="1" ref="U297" ca="1">ROUND(IF($Q297="Y",VLOOKUP($P297, INDIRECT($Q$2),U$287,0)*INDIRECT($P$1),VLOOKUP($P297, INDIRECT($Q$2),U$287,0)),IF($E297="E",0,3))</f>
        <v>24.172999999999998</v>
      </c>
      <c r="V297" s="186" cm="1">
        <f t="array" aca="1" ref="V297" ca="1">ROUND(IF($Q297="Y",VLOOKUP($P297, INDIRECT($Q$2),V$287,0)*INDIRECT($P$1),VLOOKUP($P297, INDIRECT($Q$2),V$287,0)),IF($E297="E",0,3))</f>
        <v>25.792000000000002</v>
      </c>
      <c r="W297" s="186" cm="1">
        <f t="array" aca="1" ref="W297" ca="1">ROUND(IF($Q297="Y",VLOOKUP($P297, INDIRECT($Q$2),W$287,0)*INDIRECT($P$1),VLOOKUP($P297, INDIRECT($Q$2),W$287,0)),IF($E297="E",0,3))</f>
        <v>0</v>
      </c>
      <c r="X297" s="186" cm="1">
        <f t="array" aca="1" ref="X297" ca="1">ROUND(IF($Q297="Y",VLOOKUP($P297, INDIRECT($Q$2),X$287,0)*INDIRECT($P$1),VLOOKUP($P297, INDIRECT($Q$2),X$287,0)),IF($E297="E",0,3))</f>
        <v>0</v>
      </c>
      <c r="Y297" s="186" cm="1">
        <f t="array" aca="1" ref="Y297" ca="1">ROUND(IF($Q297="Y",VLOOKUP($P297, INDIRECT($Q$2),Y$287,0)*INDIRECT($P$1),VLOOKUP($P297, INDIRECT($Q$2),Y$287,0)),IF($E297="E",0,3))</f>
        <v>0</v>
      </c>
      <c r="Z297" s="186" cm="1">
        <f t="array" aca="1" ref="Z297" ca="1">ROUND(IF($Q297="Y",VLOOKUP($P297, INDIRECT($Q$2),Z$287,0)*INDIRECT($P$1),VLOOKUP($P297, INDIRECT($Q$2),Z$287,0)),IF($E297="E",0,3))</f>
        <v>0</v>
      </c>
      <c r="AA297" s="186" cm="1">
        <f t="array" aca="1" ref="AA297" ca="1">ROUND(IF($Q297="Y",VLOOKUP($P297, INDIRECT($Q$2),AA$287,0)*INDIRECT($P$1),VLOOKUP($P297, INDIRECT($Q$2),AA$287,0)),IF($E297="E",0,3))</f>
        <v>0</v>
      </c>
      <c r="AB297" s="282" t="str">
        <f t="shared" si="217"/>
        <v>C09490</v>
      </c>
      <c r="AC297" s="130" t="str">
        <f t="shared" si="218"/>
        <v>Urban Scholar Graduate School</v>
      </c>
      <c r="AD297" s="284" t="str">
        <f t="shared" si="219"/>
        <v>01F</v>
      </c>
      <c r="AE297" s="282">
        <f t="shared" ca="1" si="216"/>
        <v>22.446999999999999</v>
      </c>
      <c r="AF297" s="282">
        <f t="shared" ca="1" si="216"/>
        <v>24.172999999999998</v>
      </c>
      <c r="AG297" s="282">
        <f t="shared" ca="1" si="212"/>
        <v>25.792000000000002</v>
      </c>
      <c r="AH297" s="282" t="str">
        <f t="shared" ca="1" si="212"/>
        <v/>
      </c>
      <c r="AI297" s="282" t="str">
        <f t="shared" ca="1" si="212"/>
        <v/>
      </c>
      <c r="AJ297" s="282" t="str">
        <f t="shared" ca="1" si="212"/>
        <v/>
      </c>
      <c r="AK297" s="282" t="str">
        <f t="shared" ca="1" si="212"/>
        <v/>
      </c>
      <c r="AL297" s="282" t="str">
        <f t="shared" ca="1" si="212"/>
        <v/>
      </c>
    </row>
    <row r="298" spans="1:38" x14ac:dyDescent="0.3">
      <c r="A298" s="71"/>
      <c r="B298" s="71"/>
      <c r="D298" s="70"/>
      <c r="E298" s="70"/>
      <c r="G298" s="275" t="s">
        <v>767</v>
      </c>
      <c r="H298" s="121"/>
      <c r="I298" s="121"/>
      <c r="J298" s="121"/>
      <c r="K298" s="121"/>
      <c r="L298" s="121"/>
      <c r="M298" s="121"/>
      <c r="O298" s="93"/>
      <c r="P298" s="176"/>
      <c r="R298" s="203"/>
      <c r="S298" s="192"/>
      <c r="T298" s="192"/>
      <c r="U298" s="192"/>
      <c r="V298" s="192"/>
      <c r="W298" s="192"/>
      <c r="X298" s="192"/>
      <c r="Y298" s="192"/>
      <c r="Z298" s="192"/>
      <c r="AD298" s="281"/>
    </row>
    <row r="299" spans="1:38" x14ac:dyDescent="0.3">
      <c r="B299" s="121"/>
      <c r="D299" s="70"/>
      <c r="E299" s="70"/>
      <c r="G299" s="121"/>
      <c r="H299" s="121"/>
      <c r="I299" s="121"/>
      <c r="J299" s="121"/>
      <c r="K299" s="121"/>
      <c r="L299" s="121"/>
      <c r="M299" s="121"/>
      <c r="O299" s="93"/>
      <c r="P299" s="176"/>
      <c r="R299" s="203"/>
      <c r="S299" s="192"/>
      <c r="T299" s="192"/>
      <c r="U299" s="192"/>
      <c r="V299" s="192"/>
      <c r="W299" s="192"/>
      <c r="X299" s="192"/>
      <c r="Y299" s="192"/>
      <c r="Z299" s="192"/>
    </row>
    <row r="300" spans="1:38" s="78" customFormat="1" x14ac:dyDescent="0.3">
      <c r="A300" s="218" t="s">
        <v>762</v>
      </c>
      <c r="B300" s="58"/>
      <c r="C300" s="58"/>
      <c r="E300" s="218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91"/>
      <c r="R300" s="203"/>
      <c r="S300" s="192"/>
      <c r="T300" s="385" t="s">
        <v>992</v>
      </c>
      <c r="U300" s="192"/>
      <c r="V300" s="192"/>
      <c r="W300" s="192"/>
      <c r="X300" s="192"/>
      <c r="Y300" s="192"/>
      <c r="Z300" s="192"/>
      <c r="AA300" s="190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78" customFormat="1" x14ac:dyDescent="0.3">
      <c r="A301" s="81" t="s">
        <v>756</v>
      </c>
      <c r="B301" s="58"/>
      <c r="C301" s="58"/>
      <c r="E301" s="81"/>
      <c r="F301" s="59"/>
      <c r="G301" s="58"/>
      <c r="H301" s="58"/>
      <c r="I301" s="58"/>
      <c r="J301" s="58"/>
      <c r="K301" s="58"/>
      <c r="L301" s="61"/>
      <c r="M301" s="61"/>
      <c r="N301" s="61"/>
      <c r="O301" s="61"/>
      <c r="P301" s="176"/>
      <c r="Q301" s="175"/>
      <c r="R301" s="203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</row>
    <row r="302" spans="1:38" s="78" customFormat="1" x14ac:dyDescent="0.3">
      <c r="A302" s="81" t="s">
        <v>298</v>
      </c>
      <c r="B302" s="58"/>
      <c r="C302" s="58"/>
      <c r="E302" s="81"/>
      <c r="F302" s="59"/>
      <c r="G302" s="58"/>
      <c r="H302" s="58"/>
      <c r="I302" s="58"/>
      <c r="J302" s="58"/>
      <c r="K302" s="58"/>
      <c r="L302" s="61"/>
      <c r="M302" s="61"/>
      <c r="N302" s="61"/>
      <c r="O302" s="61"/>
      <c r="P302" s="176"/>
      <c r="Q302" s="175"/>
      <c r="R302" s="203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</row>
    <row r="303" spans="1:38" s="78" customFormat="1" x14ac:dyDescent="0.3">
      <c r="A303" s="81" t="s">
        <v>760</v>
      </c>
      <c r="B303" s="58"/>
      <c r="C303" s="58"/>
      <c r="E303" s="81"/>
      <c r="F303" s="59"/>
      <c r="G303" s="58"/>
      <c r="H303" s="58"/>
      <c r="I303" s="58"/>
      <c r="J303" s="58"/>
      <c r="K303" s="58"/>
      <c r="L303" s="61"/>
      <c r="M303" s="61"/>
      <c r="N303" s="61"/>
      <c r="O303" s="61"/>
      <c r="P303" s="176"/>
      <c r="Q303" s="175"/>
      <c r="R303" s="177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</row>
    <row r="304" spans="1:38" s="78" customFormat="1" x14ac:dyDescent="0.3">
      <c r="A304" s="81"/>
      <c r="B304" s="58"/>
      <c r="C304" s="58"/>
      <c r="E304" s="81"/>
      <c r="F304" s="59"/>
      <c r="G304" s="58"/>
      <c r="H304" s="58"/>
      <c r="I304" s="58"/>
      <c r="J304" s="58"/>
      <c r="K304" s="58"/>
      <c r="L304" s="61"/>
      <c r="M304" s="61"/>
      <c r="N304" s="61"/>
      <c r="O304" s="61"/>
      <c r="P304" s="176"/>
      <c r="Q304" s="175"/>
      <c r="R304" s="177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</row>
    <row r="305" spans="1:38" s="58" customFormat="1" x14ac:dyDescent="0.3">
      <c r="A305" s="76" t="s">
        <v>763</v>
      </c>
      <c r="E305" s="76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871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 t="s">
        <v>301</v>
      </c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81"/>
      <c r="E308" s="81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76" t="s">
        <v>737</v>
      </c>
      <c r="E309" s="76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758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 t="s">
        <v>303</v>
      </c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81"/>
      <c r="E312" s="81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76" t="s">
        <v>732</v>
      </c>
      <c r="E313" s="76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 t="s">
        <v>759</v>
      </c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81"/>
      <c r="E315" s="81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3">
      <c r="A316" s="76" t="s">
        <v>764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x14ac:dyDescent="0.3">
      <c r="A317" s="64" t="s">
        <v>765</v>
      </c>
      <c r="B317" s="121"/>
      <c r="D317" s="71"/>
      <c r="E317" s="64"/>
      <c r="G317" s="121"/>
      <c r="H317" s="121"/>
      <c r="I317" s="121"/>
      <c r="J317" s="121"/>
      <c r="K317" s="121"/>
      <c r="L317" s="121"/>
      <c r="M317" s="121"/>
      <c r="O317" s="93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</row>
    <row r="318" spans="1:38" x14ac:dyDescent="0.3">
      <c r="A318" s="81" t="s">
        <v>307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19" spans="1:38" x14ac:dyDescent="0.3">
      <c r="A319" s="81" t="s">
        <v>308</v>
      </c>
      <c r="B319" s="121"/>
      <c r="D319" s="71"/>
      <c r="E319" s="81"/>
      <c r="G319" s="121"/>
      <c r="H319" s="121"/>
      <c r="I319" s="121"/>
      <c r="J319" s="121"/>
      <c r="K319" s="121"/>
      <c r="L319" s="121"/>
      <c r="M319" s="121"/>
      <c r="O319" s="93"/>
    </row>
    <row r="321" spans="16:27" x14ac:dyDescent="0.3">
      <c r="P321" s="176"/>
      <c r="R321" s="203"/>
      <c r="S321" s="192"/>
      <c r="T321" s="192"/>
      <c r="U321" s="192"/>
      <c r="V321" s="192"/>
      <c r="W321" s="192"/>
      <c r="X321" s="192"/>
      <c r="Y321" s="192"/>
      <c r="Z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  <row r="323" spans="16:27" x14ac:dyDescent="0.3">
      <c r="P323" s="176"/>
      <c r="Q323" s="175"/>
      <c r="R323" s="203"/>
      <c r="S323" s="192"/>
      <c r="T323" s="192"/>
      <c r="U323" s="192"/>
      <c r="V323" s="192"/>
      <c r="W323" s="192"/>
      <c r="X323" s="192"/>
      <c r="Y323" s="192"/>
      <c r="Z323" s="192"/>
      <c r="AA323" s="192"/>
    </row>
  </sheetData>
  <sheetProtection sheet="1" autoFilter="0"/>
  <autoFilter ref="A7:AO220" xr:uid="{03A4D56C-FF89-4EF1-8A08-C9CB0A68CBF9}"/>
  <sortState xmlns:xlrd2="http://schemas.microsoft.com/office/spreadsheetml/2017/richdata2" ref="A8:AL220">
    <sortCondition ref="F8:F220"/>
  </sortState>
  <conditionalFormatting sqref="T1:Z5 T279:T280 T298:Z298 T266:T271 T282 T321:Z1048576 T283:Z286 T235:Z243 U224:Z234 T274 T276 U244:Z282 T305:Z305 T7:AA21 AA195:AA286 T195:Z223 T214:AA214 T188:AA194 X187:AA187 T23:AA51 Y52:AA52 T53:AA186">
    <cfRule type="cellIs" dxfId="130" priority="70" operator="greaterThanOrEqual">
      <formula>100</formula>
    </cfRule>
    <cfRule type="cellIs" dxfId="129" priority="71" operator="lessThan">
      <formula>100</formula>
    </cfRule>
  </conditionalFormatting>
  <conditionalFormatting sqref="T244 T246:T248 T254:T263">
    <cfRule type="cellIs" dxfId="128" priority="68" operator="greaterThanOrEqual">
      <formula>100</formula>
    </cfRule>
    <cfRule type="cellIs" dxfId="127" priority="69" operator="lessThan">
      <formula>100</formula>
    </cfRule>
  </conditionalFormatting>
  <conditionalFormatting sqref="T265">
    <cfRule type="cellIs" dxfId="126" priority="66" operator="greaterThanOrEqual">
      <formula>100</formula>
    </cfRule>
    <cfRule type="cellIs" dxfId="125" priority="67" operator="lessThan">
      <formula>100</formula>
    </cfRule>
  </conditionalFormatting>
  <conditionalFormatting sqref="T299:Z304 T306:Z320">
    <cfRule type="cellIs" dxfId="124" priority="64" operator="greaterThanOrEqual">
      <formula>100</formula>
    </cfRule>
    <cfRule type="cellIs" dxfId="123" priority="65" operator="lessThan">
      <formula>100</formula>
    </cfRule>
  </conditionalFormatting>
  <conditionalFormatting sqref="G23:M220 G8:M21">
    <cfRule type="cellIs" dxfId="122" priority="56" operator="greaterThanOrEqual">
      <formula>100</formula>
    </cfRule>
    <cfRule type="cellIs" dxfId="121" priority="57" operator="lessThan">
      <formula>100</formula>
    </cfRule>
    <cfRule type="cellIs" dxfId="120" priority="58" operator="equal">
      <formula>0</formula>
    </cfRule>
    <cfRule type="cellIs" dxfId="119" priority="59" operator="greaterThan">
      <formula>100</formula>
    </cfRule>
    <cfRule type="cellIs" dxfId="118" priority="60" operator="lessThanOrEqual">
      <formula>100</formula>
    </cfRule>
    <cfRule type="cellIs" dxfId="117" priority="61" operator="greaterThan">
      <formula>150</formula>
    </cfRule>
  </conditionalFormatting>
  <conditionalFormatting sqref="AE7:AK7">
    <cfRule type="cellIs" dxfId="116" priority="54" operator="greaterThanOrEqual">
      <formula>100</formula>
    </cfRule>
    <cfRule type="cellIs" dxfId="115" priority="55" operator="lessThan">
      <formula>100</formula>
    </cfRule>
  </conditionalFormatting>
  <conditionalFormatting sqref="T289:AA297">
    <cfRule type="cellIs" dxfId="114" priority="52" operator="greaterThanOrEqual">
      <formula>100</formula>
    </cfRule>
    <cfRule type="cellIs" dxfId="113" priority="53" operator="lessThan">
      <formula>100</formula>
    </cfRule>
  </conditionalFormatting>
  <conditionalFormatting sqref="T224 T229:T230">
    <cfRule type="cellIs" dxfId="112" priority="50" operator="greaterThanOrEqual">
      <formula>100</formula>
    </cfRule>
    <cfRule type="cellIs" dxfId="111" priority="51" operator="lessThan">
      <formula>100</formula>
    </cfRule>
  </conditionalFormatting>
  <conditionalFormatting sqref="T250:T252">
    <cfRule type="cellIs" dxfId="110" priority="48" operator="greaterThanOrEqual">
      <formula>100</formula>
    </cfRule>
    <cfRule type="cellIs" dxfId="109" priority="49" operator="lessThan">
      <formula>100</formula>
    </cfRule>
  </conditionalFormatting>
  <conditionalFormatting sqref="T281">
    <cfRule type="cellIs" dxfId="108" priority="46" operator="greaterThanOrEqual">
      <formula>100</formula>
    </cfRule>
    <cfRule type="cellIs" dxfId="107" priority="47" operator="lessThan">
      <formula>100</formula>
    </cfRule>
  </conditionalFormatting>
  <conditionalFormatting sqref="T225:T228">
    <cfRule type="cellIs" dxfId="106" priority="44" operator="greaterThanOrEqual">
      <formula>100</formula>
    </cfRule>
    <cfRule type="cellIs" dxfId="105" priority="45" operator="lessThan">
      <formula>100</formula>
    </cfRule>
  </conditionalFormatting>
  <conditionalFormatting sqref="T231:T234">
    <cfRule type="cellIs" dxfId="104" priority="42" operator="greaterThanOrEqual">
      <formula>100</formula>
    </cfRule>
    <cfRule type="cellIs" dxfId="103" priority="43" operator="lessThan">
      <formula>100</formula>
    </cfRule>
  </conditionalFormatting>
  <conditionalFormatting sqref="T245">
    <cfRule type="cellIs" dxfId="102" priority="40" operator="greaterThanOrEqual">
      <formula>100</formula>
    </cfRule>
    <cfRule type="cellIs" dxfId="101" priority="41" operator="lessThan">
      <formula>100</formula>
    </cfRule>
  </conditionalFormatting>
  <conditionalFormatting sqref="T249">
    <cfRule type="cellIs" dxfId="100" priority="38" operator="greaterThanOrEqual">
      <formula>100</formula>
    </cfRule>
    <cfRule type="cellIs" dxfId="99" priority="39" operator="lessThan">
      <formula>100</formula>
    </cfRule>
  </conditionalFormatting>
  <conditionalFormatting sqref="T253">
    <cfRule type="cellIs" dxfId="98" priority="36" operator="greaterThanOrEqual">
      <formula>100</formula>
    </cfRule>
    <cfRule type="cellIs" dxfId="97" priority="37" operator="lessThan">
      <formula>100</formula>
    </cfRule>
  </conditionalFormatting>
  <conditionalFormatting sqref="T264">
    <cfRule type="cellIs" dxfId="96" priority="34" operator="greaterThanOrEqual">
      <formula>100</formula>
    </cfRule>
    <cfRule type="cellIs" dxfId="95" priority="35" operator="lessThan">
      <formula>100</formula>
    </cfRule>
  </conditionalFormatting>
  <conditionalFormatting sqref="T272">
    <cfRule type="cellIs" dxfId="94" priority="32" operator="greaterThanOrEqual">
      <formula>100</formula>
    </cfRule>
    <cfRule type="cellIs" dxfId="93" priority="33" operator="lessThan">
      <formula>100</formula>
    </cfRule>
  </conditionalFormatting>
  <conditionalFormatting sqref="T273">
    <cfRule type="cellIs" dxfId="92" priority="30" operator="greaterThanOrEqual">
      <formula>100</formula>
    </cfRule>
    <cfRule type="cellIs" dxfId="91" priority="31" operator="lessThan">
      <formula>100</formula>
    </cfRule>
  </conditionalFormatting>
  <conditionalFormatting sqref="T275">
    <cfRule type="cellIs" dxfId="90" priority="28" operator="greaterThanOrEqual">
      <formula>100</formula>
    </cfRule>
    <cfRule type="cellIs" dxfId="89" priority="29" operator="lessThan">
      <formula>100</formula>
    </cfRule>
  </conditionalFormatting>
  <conditionalFormatting sqref="T1:Z21 T188:Z1048576 X187:Z187 T23:Z51 Y52:Z52 T53:Z186">
    <cfRule type="cellIs" dxfId="88" priority="27" operator="equal">
      <formula>0</formula>
    </cfRule>
  </conditionalFormatting>
  <conditionalFormatting sqref="T289:T297">
    <cfRule type="cellIs" dxfId="87" priority="25" operator="greaterThanOrEqual">
      <formula>100</formula>
    </cfRule>
    <cfRule type="cellIs" dxfId="86" priority="26" operator="lessThan">
      <formula>100</formula>
    </cfRule>
  </conditionalFormatting>
  <conditionalFormatting sqref="AA289:AA297">
    <cfRule type="cellIs" dxfId="85" priority="24" operator="equal">
      <formula>0</formula>
    </cfRule>
  </conditionalFormatting>
  <conditionalFormatting sqref="AA296:AA297">
    <cfRule type="cellIs" dxfId="84" priority="23" operator="equal">
      <formula>0</formula>
    </cfRule>
  </conditionalFormatting>
  <conditionalFormatting sqref="T281">
    <cfRule type="cellIs" dxfId="83" priority="21" operator="greaterThanOrEqual">
      <formula>100</formula>
    </cfRule>
    <cfRule type="cellIs" dxfId="82" priority="22" operator="lessThan">
      <formula>100</formula>
    </cfRule>
  </conditionalFormatting>
  <conditionalFormatting sqref="T275">
    <cfRule type="cellIs" dxfId="81" priority="19" operator="greaterThanOrEqual">
      <formula>100</formula>
    </cfRule>
    <cfRule type="cellIs" dxfId="80" priority="20" operator="lessThan">
      <formula>100</formula>
    </cfRule>
  </conditionalFormatting>
  <conditionalFormatting sqref="T281">
    <cfRule type="cellIs" dxfId="79" priority="17" operator="greaterThanOrEqual">
      <formula>100</formula>
    </cfRule>
    <cfRule type="cellIs" dxfId="78" priority="18" operator="lessThan">
      <formula>100</formula>
    </cfRule>
  </conditionalFormatting>
  <conditionalFormatting sqref="T281">
    <cfRule type="cellIs" dxfId="77" priority="15" operator="greaterThanOrEqual">
      <formula>100</formula>
    </cfRule>
    <cfRule type="cellIs" dxfId="76" priority="16" operator="lessThan">
      <formula>100</formula>
    </cfRule>
  </conditionalFormatting>
  <conditionalFormatting sqref="T275">
    <cfRule type="cellIs" dxfId="75" priority="13" operator="greaterThanOrEqual">
      <formula>100</formula>
    </cfRule>
    <cfRule type="cellIs" dxfId="74" priority="14" operator="lessThan">
      <formula>100</formula>
    </cfRule>
  </conditionalFormatting>
  <conditionalFormatting sqref="AA22">
    <cfRule type="cellIs" dxfId="73" priority="11" operator="greaterThanOrEqual">
      <formula>100</formula>
    </cfRule>
    <cfRule type="cellIs" dxfId="72" priority="12" operator="lessThan">
      <formula>100</formula>
    </cfRule>
  </conditionalFormatting>
  <conditionalFormatting sqref="G22:M22">
    <cfRule type="cellIs" dxfId="71" priority="5" operator="greaterThanOrEqual">
      <formula>100</formula>
    </cfRule>
    <cfRule type="cellIs" dxfId="70" priority="6" operator="lessThan">
      <formula>100</formula>
    </cfRule>
    <cfRule type="cellIs" dxfId="69" priority="7" operator="equal">
      <formula>0</formula>
    </cfRule>
    <cfRule type="cellIs" dxfId="68" priority="8" operator="greaterThan">
      <formula>100</formula>
    </cfRule>
    <cfRule type="cellIs" dxfId="67" priority="9" operator="lessThanOrEqual">
      <formula>100</formula>
    </cfRule>
    <cfRule type="cellIs" dxfId="66" priority="10" operator="greaterThan">
      <formula>150</formula>
    </cfRule>
  </conditionalFormatting>
  <conditionalFormatting sqref="T22:Z22">
    <cfRule type="cellIs" dxfId="65" priority="2" operator="greaterThanOrEqual">
      <formula>100</formula>
    </cfRule>
    <cfRule type="cellIs" dxfId="64" priority="3" operator="lessThan">
      <formula>100</formula>
    </cfRule>
  </conditionalFormatting>
  <conditionalFormatting sqref="T22:Z22">
    <cfRule type="cellIs" dxfId="63" priority="1" operator="equal">
      <formula>0</formula>
    </cfRule>
  </conditionalFormatting>
  <pageMargins left="0.25" right="0.25" top="0.75" bottom="0.75" header="0.3" footer="0.3"/>
  <pageSetup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24</vt:i4>
      </vt:variant>
    </vt:vector>
  </HeadingPairs>
  <TitlesOfParts>
    <vt:vector size="35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Leigh, Nastassia</dc:creator>
  <cp:lastModifiedBy>Stupeck, Marie (she/her/hers)</cp:lastModifiedBy>
  <cp:lastPrinted>2019-07-05T14:36:40Z</cp:lastPrinted>
  <dcterms:created xsi:type="dcterms:W3CDTF">2019-07-02T15:24:47Z</dcterms:created>
  <dcterms:modified xsi:type="dcterms:W3CDTF">2024-11-07T21:51:11Z</dcterms:modified>
</cp:coreProperties>
</file>