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tzca0\Downloads\"/>
    </mc:Choice>
  </mc:AlternateContent>
  <xr:revisionPtr revIDLastSave="0" documentId="8_{4220D4E7-B85D-4BE7-A89B-1F0FAFBFCF82}" xr6:coauthVersionLast="47" xr6:coauthVersionMax="47" xr10:uidLastSave="{00000000-0000-0000-0000-000000000000}"/>
  <workbookProtection workbookAlgorithmName="SHA-512" workbookHashValue="PVxkc4xsaAQZErb6DPwlqmnLzR3S7XA2fhA2AysTMFmglJ3rhYIQszIkOaeTCQb9WibT3y9PVCT7s2UXtzJeKQ==" workbookSaltValue="/ILu6pSh+HogXkXHUXgawA==" workbookSpinCount="100000" lockStructure="1"/>
  <bookViews>
    <workbookView xWindow="-14250" yWindow="1995" windowWidth="12150" windowHeight="20625" xr2:uid="{00000000-000D-0000-FFFF-FFFF00000000}"/>
  </bookViews>
  <sheets>
    <sheet name="Project Budget" sheetId="1" r:id="rId1"/>
    <sheet name="Ownership" sheetId="3" r:id="rId2"/>
    <sheet name="Rental" sheetId="5" r:id="rId3"/>
    <sheet name="Stabilization" sheetId="4" r:id="rId4"/>
    <sheet name="Subsidy &amp; Sales Price Limits" sheetId="7" r:id="rId5"/>
  </sheets>
  <definedNames>
    <definedName name="CashFlowCapRate">#REF!</definedName>
    <definedName name="CashFlowDebtServiceActualsCurrentYearAdjustedCashFlow">#REF!</definedName>
    <definedName name="CashFlowDebtServiceActualsCurrentYearAdjustedDebtServiceCoverage">#REF!</definedName>
    <definedName name="CashFlowDebtServiceActualsCurrentYearCashFlow">#REF!</definedName>
    <definedName name="CashFlowDebtServiceActualsCurrentYearDebtServiceCoverage">#REF!</definedName>
    <definedName name="CashFlowDebtServiceActualsCurrentYearFirstMortgage">#REF!</definedName>
    <definedName name="CashFlowDebtServiceActualsCurrentYearFirstMortgageMIP">#REF!</definedName>
    <definedName name="CashFlowDebtServiceActualsCurrentYearFundsFromDebtServicesReserve">#REF!</definedName>
    <definedName name="CashFlowDebtServiceActualsCurrentYearOther1">#REF!</definedName>
    <definedName name="CashFlowDebtServiceActualsCurrentYearOther2">#REF!</definedName>
    <definedName name="CashFlowDebtServiceActualsCurrentYearSubordinatedDebtPaymentsLenderLoan1">#REF!</definedName>
    <definedName name="CashFlowDebtServiceActualsCurrentYearSubordinatedDebtPaymentsLenderLoan2">#REF!</definedName>
    <definedName name="CashFlowDebtServiceActualsCurrentYearSubordinatedDebtPaymentsLenderLoan3">#REF!</definedName>
    <definedName name="CashFlowDebtServiceActualsCurrentYearSubordinatedDebtPaymentsLenderLoan4">#REF!</definedName>
    <definedName name="CashFlowDebtServiceActualsCurrentYearSubordinatedDebtPaymentsLenderLoan5">#REF!</definedName>
    <definedName name="CashFlowDebtServiceActualsCurrentYearSubordinatedDebtPaymentsLenderLoan6">#REF!</definedName>
    <definedName name="CashFlowDebtServiceActualsCurrentYearTIFSupportedMortgage">#REF!</definedName>
    <definedName name="CashFlowDebtServiceActualsCurrentYearTotalDebtService">#REF!</definedName>
    <definedName name="CashFlowDebtServiceActualsOneYearAgoAdjustedCashFlow">#REF!</definedName>
    <definedName name="CashFlowDebtServiceActualsOneYearAgoAdustedDebtServiceCoverage">#REF!</definedName>
    <definedName name="CashFlowDebtServiceActualsOneYearAgoCashFlow">#REF!</definedName>
    <definedName name="CashFlowDebtServiceActualsOneYearAgoFirstMortgage">#REF!</definedName>
    <definedName name="CashFlowDebtServiceActualsOneYearAgoFundsFromDebtServicesReserve">#REF!</definedName>
    <definedName name="CashFlowDebtServiceActualsOneYearAgoMIP">#REF!</definedName>
    <definedName name="CashFlowDebtServiceActualsOneYearAgoOther1">#REF!</definedName>
    <definedName name="CashFlowDebtServiceActualsOneYearAgoOther2">#REF!</definedName>
    <definedName name="CashFlowDebtServiceActualsOneYearAgoSubordinatedDebtPaymentsLenderLoan1">#REF!</definedName>
    <definedName name="CashFlowDebtServiceActualsOneYearAgoSubordinatedDebtPaymentsLenderLoan2">#REF!</definedName>
    <definedName name="CashFlowDebtServiceActualsOneYearAgoSubordinatedDebtPaymentsLenderLoan3">#REF!</definedName>
    <definedName name="CashFlowDebtServiceActualsOneYearAgoSubordinatedDebtPaymentsLenderLoan4">#REF!</definedName>
    <definedName name="CashFlowDebtServiceActualsOneYearAgoSubordinatedDebtPaymentsLenderLoan5">#REF!</definedName>
    <definedName name="CashFlowDebtServiceActualsOneYearAgoSubordinatedDebtPaymentsLenderLoan6">#REF!</definedName>
    <definedName name="CashFlowDebtServiceActualsOneYearAgoTIFSupportedMortgage">#REF!</definedName>
    <definedName name="CashFlowDebtServiceActualsOneYearAgoTotalDebtService">#REF!</definedName>
    <definedName name="CashFlowDebtServiceActualsOneYearAgoTotalDebtServiceCoverage">#REF!</definedName>
    <definedName name="CashFlowDebtServiceActualsTwoYearsAdjustedCashFlow">#REF!</definedName>
    <definedName name="CashFlowDebtServiceActualsTwoYearsAdjustedDebtServiceCoverage">#REF!</definedName>
    <definedName name="CashFlowDebtServiceActualsTwoYearsAgoFirstMortgage">#REF!</definedName>
    <definedName name="CashFlowDebtServiceActualsTwoYearsAgoMIP">#REF!</definedName>
    <definedName name="CashFlowDebtServiceActualsTwoYearsAgoSubordinatedDebtPaymentsLenderLoan1">#REF!</definedName>
    <definedName name="CashFlowDebtServiceActualsTwoYearsAgoSubordinatedDebtPaymentsLenderLoan2">#REF!</definedName>
    <definedName name="CashFlowDebtServiceActualsTwoYearsAgoSubordinatedDebtPaymentsLenderLoan3">#REF!</definedName>
    <definedName name="CashFlowDebtServiceActualsTwoYearsAgoSubordinatedDebtPaymentsLenderLoan4">#REF!</definedName>
    <definedName name="CashFlowDebtServiceActualsTwoYearsAgoSubordinatedDebtPaymentsLenderLoan5">#REF!</definedName>
    <definedName name="CashFlowDebtServiceActualsTwoYearsAgoSubordinatedDebtPaymentsLenderLoan6">#REF!</definedName>
    <definedName name="CashFlowDebtServiceActualsTwoYearsAgoTFSupportedMortgage">#REF!</definedName>
    <definedName name="CashFlowDebtServiceActualsTwoYearsCashFlow">#REF!</definedName>
    <definedName name="CashFlowDebtServiceActualsTwoYearsCoverage">#REF!</definedName>
    <definedName name="CashFlowDebtServiceActualsTwoYearsFundsFromDebtServicesReserve">#REF!</definedName>
    <definedName name="CashFlowDebtServiceActualsTwoYearsOther1">#REF!</definedName>
    <definedName name="CashFlowDebtServiceActualsTwoYearsOther2">#REF!</definedName>
    <definedName name="CashFlowDebtServiceActualsTwoYearsTotal">#REF!</definedName>
    <definedName name="CashFlowDebtServiceActualsYear15AdjustedCashFlow">#REF!</definedName>
    <definedName name="CashFlowDebtServiceActualsYear15CashFlow">#REF!</definedName>
    <definedName name="CashFlowDebtServiceActualsYear15DebtServiceCoverage">#REF!</definedName>
    <definedName name="CashFlowDebtServiceActualsYear15FundsFromDebtServicesReserve">#REF!</definedName>
    <definedName name="CashFlowDebtServiceActualsYear15TotalDebtService">#REF!</definedName>
    <definedName name="CashFlowDebtServiceAdjustedCoverageYear1">#REF!</definedName>
    <definedName name="CashFlowDebtServiceOther1Year1">#REF!</definedName>
    <definedName name="CashFlowDebtServiceOther1Year10">#REF!</definedName>
    <definedName name="CashFlowDebtServiceOther1Year11">#REF!</definedName>
    <definedName name="CashFlowDebtServiceOther1Year12">#REF!</definedName>
    <definedName name="CashFlowDebtServiceOther1Year13">#REF!</definedName>
    <definedName name="CashFlowDebtServiceOther1Year14">#REF!</definedName>
    <definedName name="CashFlowDebtServiceOther1Year15">#REF!</definedName>
    <definedName name="CashFlowDebtServiceOther1Year2">#REF!</definedName>
    <definedName name="CashFlowDebtServiceOther1Year3">#REF!</definedName>
    <definedName name="CashFlowDebtServiceOther1Year4">#REF!</definedName>
    <definedName name="CashFlowDebtServiceOther1Year5">#REF!</definedName>
    <definedName name="CashFlowDebtServiceOther1Year6">#REF!</definedName>
    <definedName name="CashFlowDebtServiceOther1Year7">#REF!</definedName>
    <definedName name="CashFlowDebtServiceOther1Year8">#REF!</definedName>
    <definedName name="CashFlowDebtServiceOther1Year9">#REF!</definedName>
    <definedName name="CashFlowDebtServiceOther2Year1">#REF!</definedName>
    <definedName name="CashFlowDebtServiceOther2Year10">#REF!</definedName>
    <definedName name="CashFlowDebtServiceOther2Year11">#REF!</definedName>
    <definedName name="CashFlowDebtServiceOther2Year12">#REF!</definedName>
    <definedName name="CashFlowDebtServiceOther2Year13">#REF!</definedName>
    <definedName name="CashFlowDebtServiceOther2Year14">#REF!</definedName>
    <definedName name="CashFlowDebtServiceOther2Year15">#REF!</definedName>
    <definedName name="CashFlowDebtServiceOther2Year2">#REF!</definedName>
    <definedName name="CashFlowDebtServiceOther2Year3">#REF!</definedName>
    <definedName name="CashFlowDebtServiceOther2Year4">#REF!</definedName>
    <definedName name="CashFlowDebtServiceOther2Year5">#REF!</definedName>
    <definedName name="CashFlowDebtServiceOther2Year6">#REF!</definedName>
    <definedName name="CashFlowDebtServiceOther2Year7">#REF!</definedName>
    <definedName name="CashFlowDebtServiceOther2Year8">#REF!</definedName>
    <definedName name="CashFlowDebtServiceOther2Year9">#REF!</definedName>
    <definedName name="CashFlowDebtServicesDeveCostsReservesAmount">#REF!</definedName>
    <definedName name="CashFlowdebtservYe15">#REF!</definedName>
    <definedName name="CashFlowExpenseInflator">#REF!</definedName>
    <definedName name="CashFlowExpensesActualsCurrentYearAdministrativeExpenses">#REF!</definedName>
    <definedName name="CashFlowExpensesActualsCurrentYearEffectiveGrossExpense">#REF!</definedName>
    <definedName name="CashFlowExpensesActualsCurrentYearInsurance">#REF!</definedName>
    <definedName name="CashFlowExpensesActualsCurrentYearMaintenanceExpenses">#REF!</definedName>
    <definedName name="CashFlowExpensesActualsCurrentYearNetOperatingIncome">#REF!</definedName>
    <definedName name="CashFlowExpensesActualsCurrentYearPropertyManagementFee">#REF!</definedName>
    <definedName name="CashFlowExpensesActualsCurrentYearRealEstateTaxes">#REF!</definedName>
    <definedName name="CashFlowExpensesActualsCurrentYearReserves">#REF!</definedName>
    <definedName name="CashFlowExpensesActualsCurrentYearTemporaryIncome">#REF!</definedName>
    <definedName name="CashFlowExpensesActualsCurrentYearTotalIncomeForDebtService">#REF!</definedName>
    <definedName name="CashFlowExpensesActualsCurrentYearUniqueOperatingExpenses">#REF!</definedName>
    <definedName name="CashFlowExpensesActualsCurrentYearUtilities">#REF!</definedName>
    <definedName name="CashFlowExpensesActualsOneYearAgoAdministrativeExpenses">#REF!</definedName>
    <definedName name="CashFlowExpensesActualsOneYearAgoEffectiveGrossExpense">#REF!</definedName>
    <definedName name="CashFlowExpensesActualsOneYearAgoInsurance">#REF!</definedName>
    <definedName name="CashFlowExpensesActualsOneYearAgoMaintenanceExpenses">#REF!</definedName>
    <definedName name="CashFlowExpensesActualsOneYearAgoNetOperatingIncome">#REF!</definedName>
    <definedName name="CashFlowExpensesActualsOneYearAgoPropertyManagementFee">#REF!</definedName>
    <definedName name="CashFlowExpensesActualsOneYearAgoRealEstateTaxes">#REF!</definedName>
    <definedName name="CashFlowExpensesActualsOneYearAgoReserves">#REF!</definedName>
    <definedName name="CashFlowExpensesActualsOneYearAgoTemporaryIncome">#REF!</definedName>
    <definedName name="CashFlowExpensesActualsOneYearAgoTotalIncomeForDebtService">#REF!</definedName>
    <definedName name="CashFlowExpensesActualsOneYearAgoUniqueOperatingExpenses">#REF!</definedName>
    <definedName name="CashFlowExpensesActualsOneYearAgoUtilities">#REF!</definedName>
    <definedName name="CashFlowExpensesActualsTwoYearAgoAdministrativeExpenses">#REF!</definedName>
    <definedName name="CashFlowExpensesActualsTwoYearAgoEffectiveGrossExpense">#REF!</definedName>
    <definedName name="CashFlowExpensesActualsTwoYearAgoInsurance">#REF!</definedName>
    <definedName name="CashFlowExpensesActualsTwoYearAgoMaintenanceExpenses">#REF!</definedName>
    <definedName name="CashFlowExpensesActualsTwoYearAgoNetOperatingIncome">#REF!</definedName>
    <definedName name="CashFlowExpensesActualsTwoYearAgoPropertyManagementFee">#REF!</definedName>
    <definedName name="CashFlowExpensesActualsTwoYearAgoRealEstateTaxes">#REF!</definedName>
    <definedName name="CashFlowExpensesActualsTwoYearAgoReserves">#REF!</definedName>
    <definedName name="CashFlowExpensesActualsTwoYearAgoTemporaryIncome">#REF!</definedName>
    <definedName name="CashFlowExpensesActualsTwoYearAgoTotalIncomeForDebtService">#REF!</definedName>
    <definedName name="CashFlowExpensesActualsTwoYearAgoUniqueOperatingExpenses">#REF!</definedName>
    <definedName name="CashFlowExpensesActualsTwoYearAgoUtilities">#REF!</definedName>
    <definedName name="CashFlowExpensesBeginInYearAdministrativeExpenses">#REF!</definedName>
    <definedName name="CashFlowExpensesBeginInYearInsurance">#REF!</definedName>
    <definedName name="CashFlowExpensesBeginInYearMaintenanceExpenses">#REF!</definedName>
    <definedName name="CashFlowExpensesBeginInYearPropertyManagementFee">#REF!</definedName>
    <definedName name="CashFlowExpensesBeginInYearRealEstateTaxes">#REF!</definedName>
    <definedName name="CashFlowExpensesBeginInYearReserves">#REF!</definedName>
    <definedName name="CashFlowExpensesBeginInYearUniqueOperatingExpenses">#REF!</definedName>
    <definedName name="CashFlowExpensesBeginInYearUtilities">#REF!</definedName>
    <definedName name="CashFlowExpensesEffectiveGrossExpense">#REF!</definedName>
    <definedName name="CashFlowExpensesFutureInflatorAdministrativeExpenses">#REF!</definedName>
    <definedName name="CashFlowExpensesFutureInflatorInsurance">#REF!</definedName>
    <definedName name="CashFlowExpensesFutureInflatorMaintenanceExpenses">#REF!</definedName>
    <definedName name="CashFlowExpensesFutureInflatorPropertyManagementFee">#REF!</definedName>
    <definedName name="CashFlowExpensesFutureInflatorRealEstateTaxes">#REF!</definedName>
    <definedName name="CashFlowExpensesFutureInflatorReserves">#REF!</definedName>
    <definedName name="CashFlowExpensesFutureInflatorUniqueOperatingExpenses">#REF!</definedName>
    <definedName name="CashFlowExpensesFutureInflatorUtilities">#REF!</definedName>
    <definedName name="CashFlowExpensesInitialInflatorAdministrativeExpenses">#REF!</definedName>
    <definedName name="CashFlowExpensesInitialInflatorInsurance">#REF!</definedName>
    <definedName name="CashFlowExpensesInitialInflatorMaintenanceExpenses">#REF!</definedName>
    <definedName name="CashFlowExpensesInitialInflatorPropertyManagementFee">#REF!</definedName>
    <definedName name="CashFlowExpensesInitialInflatorRealEstateTaxes">#REF!</definedName>
    <definedName name="CashFlowExpensesInitialInflatorReserves">#REF!</definedName>
    <definedName name="CashFlowExpensesInitialInflatorUniqueOperatingExpenses">#REF!</definedName>
    <definedName name="CashFlowExpensesInitialInflatorUtilities">#REF!</definedName>
    <definedName name="CashFlowExpensesPaidFromAvailableCash1Year1">#REF!</definedName>
    <definedName name="CashFlowExpensesPaidFromAvailableCash1Year10">#REF!</definedName>
    <definedName name="CashFlowExpensesPaidFromAvailableCash1Year11">#REF!</definedName>
    <definedName name="CashFlowExpensesPaidFromAvailableCash1Year12">#REF!</definedName>
    <definedName name="CashFlowExpensesPaidFromAvailableCash1Year13">#REF!</definedName>
    <definedName name="CashFlowExpensesPaidFromAvailableCash1Year14">#REF!</definedName>
    <definedName name="CashFlowExpensesPaidFromAvailableCash1Year15">#REF!</definedName>
    <definedName name="CashFlowExpensesPaidFromAvailableCash1Year2">#REF!</definedName>
    <definedName name="CashFlowExpensesPaidFromAvailableCash1Year3">#REF!</definedName>
    <definedName name="CashFlowExpensesPaidFromAvailableCash1Year4">#REF!</definedName>
    <definedName name="CashFlowExpensesPaidFromAvailableCash1Year5">#REF!</definedName>
    <definedName name="CashFlowExpensesPaidFromAvailableCash1Year6">#REF!</definedName>
    <definedName name="CashFlowExpensesPaidFromAvailableCash1Year7">#REF!</definedName>
    <definedName name="CashFlowExpensesPaidFromAvailableCash1Year8">#REF!</definedName>
    <definedName name="CashFlowExpensesPaidFromAvailableCash1Year9">#REF!</definedName>
    <definedName name="CashFlowExpensesPaidFromAvailableCash2Year1">#REF!</definedName>
    <definedName name="CashFlowExpensesPaidFromAvailableCash2Year10">#REF!</definedName>
    <definedName name="CashFlowExpensesPaidFromAvailableCash2Year11">#REF!</definedName>
    <definedName name="CashFlowExpensesPaidFromAvailableCash2Year12">#REF!</definedName>
    <definedName name="CashFlowExpensesPaidFromAvailableCash2Year13">#REF!</definedName>
    <definedName name="CashFlowExpensesPaidFromAvailableCash2Year14">#REF!</definedName>
    <definedName name="CashFlowExpensesPaidFromAvailableCash2Year15">#REF!</definedName>
    <definedName name="CashFlowExpensesPaidFromAvailableCash2Year2">#REF!</definedName>
    <definedName name="CashFlowExpensesPaidFromAvailableCash2Year3">#REF!</definedName>
    <definedName name="CashFlowExpensesPaidFromAvailableCash2Year4">#REF!</definedName>
    <definedName name="CashFlowExpensesPaidFromAvailableCash2Year5">#REF!</definedName>
    <definedName name="CashFlowExpensesPaidFromAvailableCash2Year6">#REF!</definedName>
    <definedName name="CashFlowExpensesPaidFromAvailableCash2Year7">#REF!</definedName>
    <definedName name="CashFlowExpensesPaidFromAvailableCash2Year8">#REF!</definedName>
    <definedName name="CashFlowExpensesPaidFromAvailableCash2Year9">#REF!</definedName>
    <definedName name="CashFlowExpensesPaidFromAvailableCash3Year1">#REF!</definedName>
    <definedName name="CashFlowExpensesPaidFromAvailableCash3Year10">#REF!</definedName>
    <definedName name="CashFlowExpensesPaidFromAvailableCash3Year11">#REF!</definedName>
    <definedName name="CashFlowExpensesPaidFromAvailableCash3Year12">#REF!</definedName>
    <definedName name="CashFlowExpensesPaidFromAvailableCash3Year13">#REF!</definedName>
    <definedName name="CashFlowExpensesPaidFromAvailableCash3Year14">#REF!</definedName>
    <definedName name="CashFlowExpensesPaidFromAvailableCash3Year15">#REF!</definedName>
    <definedName name="CashFlowExpensesPaidFromAvailableCash3Year2">#REF!</definedName>
    <definedName name="CashFlowExpensesPaidFromAvailableCash3Year3">#REF!</definedName>
    <definedName name="CashFlowExpensesPaidFromAvailableCash3Year4">#REF!</definedName>
    <definedName name="CashFlowExpensesPaidFromAvailableCash3Year5">#REF!</definedName>
    <definedName name="CashFlowExpensesPaidFromAvailableCash3Year6">#REF!</definedName>
    <definedName name="CashFlowExpensesPaidFromAvailableCash3Year7">#REF!</definedName>
    <definedName name="CashFlowExpensesPaidFromAvailableCash3Year8">#REF!</definedName>
    <definedName name="CashFlowExpensesPaidFromAvailableCash3Year9">#REF!</definedName>
    <definedName name="CashFlowExpensesPaidFromAvailableCash4Year1">#REF!</definedName>
    <definedName name="CashFlowExpensesPaidFromAvailableCash4Year10">#REF!</definedName>
    <definedName name="CashFlowExpensesPaidFromAvailableCash4Year11">#REF!</definedName>
    <definedName name="CashFlowExpensesPaidFromAvailableCash4Year12">#REF!</definedName>
    <definedName name="CashFlowExpensesPaidFromAvailableCash4Year13">#REF!</definedName>
    <definedName name="CashFlowExpensesPaidFromAvailableCash4Year14">#REF!</definedName>
    <definedName name="CashFlowExpensesPaidFromAvailableCash4Year15">#REF!</definedName>
    <definedName name="CashFlowExpensesPaidFromAvailableCash4Year2">#REF!</definedName>
    <definedName name="CashFlowExpensesPaidFromAvailableCash4Year3">#REF!</definedName>
    <definedName name="CashFlowExpensesPaidFromAvailableCash4Year4">#REF!</definedName>
    <definedName name="CashFlowExpensesPaidFromAvailableCash4Year5">#REF!</definedName>
    <definedName name="CashFlowExpensesPaidFromAvailableCash4Year6">#REF!</definedName>
    <definedName name="CashFlowExpensesPaidFromAvailableCash4Year7">#REF!</definedName>
    <definedName name="CashFlowExpensesPaidFromAvailableCash4Year8">#REF!</definedName>
    <definedName name="CashFlowExpensesPaidFromAvailableCash4Year9">#REF!</definedName>
    <definedName name="CashFlowExpensesPaidFromAvailableCash5Year1">#REF!</definedName>
    <definedName name="CashFlowExpensesPaidFromAvailableCash5Year10">#REF!</definedName>
    <definedName name="CashFlowExpensesPaidFromAvailableCash5Year11">#REF!</definedName>
    <definedName name="CashFlowExpensesPaidFromAvailableCash5Year12">#REF!</definedName>
    <definedName name="CashFlowExpensesPaidFromAvailableCash5Year13">#REF!</definedName>
    <definedName name="CashFlowExpensesPaidFromAvailableCash5Year14">#REF!</definedName>
    <definedName name="CashFlowExpensesPaidFromAvailableCash5Year15">#REF!</definedName>
    <definedName name="CashFlowExpensesPaidFromAvailableCash5Year2">#REF!</definedName>
    <definedName name="CashFlowExpensesPaidFromAvailableCash5Year3">#REF!</definedName>
    <definedName name="CashFlowExpensesPaidFromAvailableCash5Year4">#REF!</definedName>
    <definedName name="CashFlowExpensesPaidFromAvailableCash5Year5">#REF!</definedName>
    <definedName name="CashFlowExpensesPaidFromAvailableCash5Year6">#REF!</definedName>
    <definedName name="CashFlowExpensesPaidFromAvailableCash5Year7">#REF!</definedName>
    <definedName name="CashFlowExpensesPaidFromAvailableCash5Year8">#REF!</definedName>
    <definedName name="CashFlowExpensesPaidFromAvailableCash5Year9">#REF!</definedName>
    <definedName name="CashFlowExpensesPaidFromAvailableCash6Year1">#REF!</definedName>
    <definedName name="CashFlowExpensesPaidFromAvailableCash6Year10">#REF!</definedName>
    <definedName name="CashFlowExpensesPaidFromAvailableCash6Year11">#REF!</definedName>
    <definedName name="CashFlowExpensesPaidFromAvailableCash6Year12">#REF!</definedName>
    <definedName name="CashFlowExpensesPaidFromAvailableCash6Year13">#REF!</definedName>
    <definedName name="CashFlowExpensesPaidFromAvailableCash6Year14">#REF!</definedName>
    <definedName name="CashFlowExpensesPaidFromAvailableCash6Year15">#REF!</definedName>
    <definedName name="CashFlowExpensesPaidFromAvailableCash6Year2">#REF!</definedName>
    <definedName name="CashFlowExpensesPaidFromAvailableCash6Year3">#REF!</definedName>
    <definedName name="CashFlowExpensesPaidFromAvailableCash6Year4">#REF!</definedName>
    <definedName name="CashFlowExpensesPaidFromAvailableCash6Year5">#REF!</definedName>
    <definedName name="CashFlowExpensesPaidFromAvailableCash6Year6">#REF!</definedName>
    <definedName name="CashFlowExpensesPaidFromAvailableCash6Year7">#REF!</definedName>
    <definedName name="CashFlowExpensesPaidFromAvailableCash6Year8">#REF!</definedName>
    <definedName name="CashFlowExpensesPaidFromAvailableCash6Year9">#REF!</definedName>
    <definedName name="CashFlowExpensesPaidFromAvailableCash7Year1">#REF!</definedName>
    <definedName name="CashFlowExpensesPaidFromAvailableCash7Year10">#REF!</definedName>
    <definedName name="CashFlowExpensesPaidFromAvailableCash7Year11">#REF!</definedName>
    <definedName name="CashFlowExpensesPaidFromAvailableCash7Year12">#REF!</definedName>
    <definedName name="CashFlowExpensesPaidFromAvailableCash7Year13">#REF!</definedName>
    <definedName name="CashFlowExpensesPaidFromAvailableCash7Year14">#REF!</definedName>
    <definedName name="CashFlowExpensesPaidFromAvailableCash7Year15">#REF!</definedName>
    <definedName name="CashFlowExpensesPaidFromAvailableCash7Year2">#REF!</definedName>
    <definedName name="CashFlowExpensesPaidFromAvailableCash7Year3">#REF!</definedName>
    <definedName name="CashFlowExpensesPaidFromAvailableCash7Year4">#REF!</definedName>
    <definedName name="CashFlowExpensesPaidFromAvailableCash7Year5">#REF!</definedName>
    <definedName name="CashFlowExpensesPaidFromAvailableCash7Year6">#REF!</definedName>
    <definedName name="CashFlowExpensesPaidFromAvailableCash7Year7">#REF!</definedName>
    <definedName name="CashFlowExpensesPaidFromAvailableCash7Year8">#REF!</definedName>
    <definedName name="CashFlowExpensesPaidFromAvailableCash7Year9">#REF!</definedName>
    <definedName name="CashFlowExpensesPaidFromAvailableCash8Year1">#REF!</definedName>
    <definedName name="CashFlowExpensesPaidFromAvailableCash8Year10">#REF!</definedName>
    <definedName name="CashFlowExpensesPaidFromAvailableCash8Year11">#REF!</definedName>
    <definedName name="CashFlowExpensesPaidFromAvailableCash8Year12">#REF!</definedName>
    <definedName name="CashFlowExpensesPaidFromAvailableCash8Year13">#REF!</definedName>
    <definedName name="CashFlowExpensesPaidFromAvailableCash8Year14">#REF!</definedName>
    <definedName name="CashFlowExpensesPaidFromAvailableCash8Year15">#REF!</definedName>
    <definedName name="CashFlowExpensesPaidFromAvailableCash8Year2">#REF!</definedName>
    <definedName name="CashFlowExpensesPaidFromAvailableCash8Year3">#REF!</definedName>
    <definedName name="CashFlowExpensesPaidFromAvailableCash8Year4">#REF!</definedName>
    <definedName name="CashFlowExpensesPaidFromAvailableCash8Year5">#REF!</definedName>
    <definedName name="CashFlowExpensesPaidFromAvailableCash8Year6">#REF!</definedName>
    <definedName name="CashFlowExpensesPaidFromAvailableCash8Year7">#REF!</definedName>
    <definedName name="CashFlowExpensesPaidFromAvailableCash8Year8">#REF!</definedName>
    <definedName name="CashFlowExpensesPaidFromAvailableCash8Year9">#REF!</definedName>
    <definedName name="CashFlowExpensesReservesPerUnit">#REF!</definedName>
    <definedName name="CashFlowExpensPaidFromAvailableCash1ActualsCurrentYear">#REF!</definedName>
    <definedName name="CashFlowExpensPaidFromAvailableCash1ActualsOneYearAgo">#REF!</definedName>
    <definedName name="CashFlowExpensPaidFromAvailableCash1ActualsTwoYearsAgo">#REF!</definedName>
    <definedName name="CashFlowExpensPaidFromAvailableCash1BeginInYear">#REF!</definedName>
    <definedName name="CashFlowExpensPaidFromAvailableCash2ActualsCurrentYear">#REF!</definedName>
    <definedName name="CashFlowExpensPaidFromAvailableCash2ActualsOneYearAgo">#REF!</definedName>
    <definedName name="CashFlowExpensPaidFromAvailableCash2ActualsTwoYearsAgo">#REF!</definedName>
    <definedName name="CashFlowExpensPaidFromAvailableCash2BeginInYear">#REF!</definedName>
    <definedName name="CashFlowExpensPaidFromAvailableCash3ActualsCurrentYear">#REF!</definedName>
    <definedName name="CashFlowExpensPaidFromAvailableCash3ActualsOneYearAgo">#REF!</definedName>
    <definedName name="CashFlowExpensPaidFromAvailableCash3ActualsTwoYearsAgo">#REF!</definedName>
    <definedName name="CashFlowExpensPaidFromAvailableCash3BeginInYear">#REF!</definedName>
    <definedName name="CashFlowExpensPaidFromAvailableCash4ActualsCurrentYear">#REF!</definedName>
    <definedName name="CashFlowExpensPaidFromAvailableCash4ActualsOneYearAgo">#REF!</definedName>
    <definedName name="CashFlowExpensPaidFromAvailableCash4ActualsTwoYearsAgo">#REF!</definedName>
    <definedName name="CashFlowExpensPaidFromAvailableCash4BeginInYear">#REF!</definedName>
    <definedName name="CashFlowExpensPaidFromAvailableCash5ActualsCurrentYear">#REF!</definedName>
    <definedName name="CashFlowExpensPaidFromAvailableCash5ActualsOneYearAgo">#REF!</definedName>
    <definedName name="CashFlowExpensPaidFromAvailableCash5ActualsTwoYearsAgo">#REF!</definedName>
    <definedName name="CashFlowExpensPaidFromAvailableCash5BeginInYear">#REF!</definedName>
    <definedName name="CashFlowExpensPaidFromAvailableCash6ActualsCurrentYear">#REF!</definedName>
    <definedName name="CashFlowExpensPaidFromAvailableCash6ActualsOneYearAgo">#REF!</definedName>
    <definedName name="CashFlowExpensPaidFromAvailableCash6ActualsTwoYearsAgo">#REF!</definedName>
    <definedName name="CashFlowExpensPaidFromAvailableCash6BeginInYear">#REF!</definedName>
    <definedName name="CashFlowExpensPaidFromAvailableCash7ActualsCurrentYear">#REF!</definedName>
    <definedName name="CashFlowExpensPaidFromAvailableCash7ActualsOneYearAgo">#REF!</definedName>
    <definedName name="CashFlowExpensPaidFromAvailableCash7ActualsTwoYearsAgo">#REF!</definedName>
    <definedName name="CashFlowExpensPaidFromAvailableCash7BeginInYear">#REF!</definedName>
    <definedName name="CashFlowExpensPaidFromAvailableCash8ActualsCurrentYear">#REF!</definedName>
    <definedName name="CashFlowExpensPaidFromAvailableCash8ActualsOneYearAgo">#REF!</definedName>
    <definedName name="CashFlowExpensPaidFromAvailableCash8ActualsTwoYearsAgo">#REF!</definedName>
    <definedName name="CashFlowExpensPaidFromAvailableCash8BeginInYear">#REF!</definedName>
    <definedName name="CashFlowExpensPaidFromAvailableCashAmount1">#REF!</definedName>
    <definedName name="CashFlowExpensPaidFromAvailableCashAmount2">#REF!</definedName>
    <definedName name="CashFlowExpensPaidFromAvailableCashAmount3">#REF!</definedName>
    <definedName name="CashFlowExpensPaidFromAvailableCashAmount4">#REF!</definedName>
    <definedName name="CashFlowExpensPaidFromAvailableCashAmount5">#REF!</definedName>
    <definedName name="CashFlowExpensPaidFromAvailableCashAmount6">#REF!</definedName>
    <definedName name="CashFlowExpensPaidFromAvailableCashAmount7">#REF!</definedName>
    <definedName name="CashFlowExpensPaidFromAvailableCashAmount8">#REF!</definedName>
    <definedName name="CashFlowExpensPaidFromAvailableCashDeferredDeveloperFeeActualsCurrentYear">#REF!</definedName>
    <definedName name="CashFlowExpensPaidFromAvailableCashDeferredDeveloperFeeActualsOneYearAgo">#REF!</definedName>
    <definedName name="CashFlowExpensPaidFromAvailableCashDeferredDeveloperFeeActualsTwoYearsAgo">#REF!</definedName>
    <definedName name="CashFlowExpensPaidFromAvailableCashDeferredDeveloperFeeBeginInYear">#REF!</definedName>
    <definedName name="CashFlowExpensPaidFromAvailableCashDeferredDeveloperFeeRate">#REF!</definedName>
    <definedName name="CashFlowExpensPaidFromAvailableCashDeferredDeveloperFeeYear1">#REF!</definedName>
    <definedName name="CashFlowExpensPaidFromAvailableCashDeferredDeveloperFeeYear10">#REF!</definedName>
    <definedName name="CashFlowExpensPaidFromAvailableCashDeferredDeveloperFeeYear11">#REF!</definedName>
    <definedName name="CashFlowExpensPaidFromAvailableCashDeferredDeveloperFeeYear12">#REF!</definedName>
    <definedName name="CashFlowExpensPaidFromAvailableCashDeferredDeveloperFeeYear13">#REF!</definedName>
    <definedName name="CashFlowExpensPaidFromAvailableCashDeferredDeveloperFeeYear14">#REF!</definedName>
    <definedName name="CashFlowExpensPaidFromAvailableCashDeferredDeveloperFeeYear15">#REF!</definedName>
    <definedName name="CashFlowExpensPaidFromAvailableCashDeferredDeveloperFeeYear2">#REF!</definedName>
    <definedName name="CashFlowExpensPaidFromAvailableCashDeferredDeveloperFeeYear3">#REF!</definedName>
    <definedName name="CashFlowExpensPaidFromAvailableCashDeferredDeveloperFeeYear4">#REF!</definedName>
    <definedName name="CashFlowExpensPaidFromAvailableCashDeferredDeveloperFeeYear5">#REF!</definedName>
    <definedName name="CashFlowExpensPaidFromAvailableCashDeferredDeveloperFeeYear6">#REF!</definedName>
    <definedName name="CashFlowExpensPaidFromAvailableCashDeferredDeveloperFeeYear7">#REF!</definedName>
    <definedName name="CashFlowExpensPaidFromAvailableCashDeferredDeveloperFeeYear8">#REF!</definedName>
    <definedName name="CashFlowExpensPaidFromAvailableCashDeferredDeveloperFeeYear9">#REF!</definedName>
    <definedName name="CashFlowExpensPaidFromAvailableCashDesc1">#REF!</definedName>
    <definedName name="CashFlowExpensPaidFromAvailableCashDesc2">#REF!</definedName>
    <definedName name="CashFlowExpensPaidFromAvailableCashDesc3">#REF!</definedName>
    <definedName name="CashFlowExpensPaidFromAvailableCashDesc4">#REF!</definedName>
    <definedName name="CashFlowExpensPaidFromAvailableCashDesc5">#REF!</definedName>
    <definedName name="CashFlowExpensPaidFromAvailableCashDesc6">#REF!</definedName>
    <definedName name="CashFlowExpensPaidFromAvailableCashDesc7">#REF!</definedName>
    <definedName name="CashFlowExpensPaidFromAvailableCashDesc8">#REF!</definedName>
    <definedName name="CashFlowExpensPaidFromAvailableCashMNHousingCashFlowNoteActualsCurrentYear">#REF!</definedName>
    <definedName name="CashFlowExpensPaidFromAvailableCashMNHousingCashFlowNoteActualsOneYearAgo">#REF!</definedName>
    <definedName name="CashFlowExpensPaidFromAvailableCashMNHousingCashFlowNoteActualsTwoYearsAgo">#REF!</definedName>
    <definedName name="CashFlowExpensPaidFromAvailableCashMNHousingCashFlowNoteBeginInYear">#REF!</definedName>
    <definedName name="CashFlowExpensPaidFromAvailableCashMNHousingCashFlowNoteYear1">#REF!</definedName>
    <definedName name="CashFlowExpensPaidFromAvailableCashMNHousingCashFlowNoteYear10">#REF!</definedName>
    <definedName name="CashFlowExpensPaidFromAvailableCashMNHousingCashFlowNoteYear11">#REF!</definedName>
    <definedName name="CashFlowExpensPaidFromAvailableCashMNHousingCashFlowNoteYear12">#REF!</definedName>
    <definedName name="CashFlowExpensPaidFromAvailableCashMNHousingCashFlowNoteYear13">#REF!</definedName>
    <definedName name="CashFlowExpensPaidFromAvailableCashMNHousingCashFlowNoteYear14">#REF!</definedName>
    <definedName name="CashFlowExpensPaidFromAvailableCashMNHousingCashFlowNoteYear15">#REF!</definedName>
    <definedName name="CashFlowExpensPaidFromAvailableCashMNHousingCashFlowNoteYear2">#REF!</definedName>
    <definedName name="CashFlowExpensPaidFromAvailableCashMNHousingCashFlowNoteYear3">#REF!</definedName>
    <definedName name="CashFlowExpensPaidFromAvailableCashMNHousingCashFlowNoteYear4">#REF!</definedName>
    <definedName name="CashFlowExpensPaidFromAvailableCashMNHousingCashFlowNoteYear5">#REF!</definedName>
    <definedName name="CashFlowExpensPaidFromAvailableCashMNHousingCashFlowNoteYear6">#REF!</definedName>
    <definedName name="CashFlowExpensPaidFromAvailableCashMNHousingCashFlowNoteYear7">#REF!</definedName>
    <definedName name="CashFlowExpensPaidFromAvailableCashMNHousingCashFlowNoteYear8">#REF!</definedName>
    <definedName name="CashFlowExpensPaidFromAvailableCashMNHousingCashFlowNoteYear9">#REF!</definedName>
    <definedName name="CashFlowExpensPaidFromAvailableCashRate1">#REF!</definedName>
    <definedName name="CashFlowExpensPaidFromAvailableCashRate2">#REF!</definedName>
    <definedName name="CashFlowExpensPaidFromAvailableCashRate3">#REF!</definedName>
    <definedName name="CashFlowExpensPaidFromAvailableCashRate4">#REF!</definedName>
    <definedName name="CashFlowExpensPaidFromAvailableCashRate5">#REF!</definedName>
    <definedName name="CashFlowExpensPaidFromAvailableCashRate6">#REF!</definedName>
    <definedName name="CashFlowExpensPaidFromAvailableCashRate7">#REF!</definedName>
    <definedName name="CashFlowExpensPaidFromAvailableCashRate8">#REF!</definedName>
    <definedName name="CashFlowIncomeActualsCurrentYearCommercial">#REF!</definedName>
    <definedName name="CashFlowIncomeActualsCurrentYearOperations">#REF!</definedName>
    <definedName name="CashFlowIncomeActualsCurrentYearOther1">#REF!</definedName>
    <definedName name="CashFlowIncomeActualsCurrentYearOther2">#REF!</definedName>
    <definedName name="CashFlowIncomeActualsCurrentYearOther3">#REF!</definedName>
    <definedName name="CashFlowIncomeActualsCurrentYearParking">#REF!</definedName>
    <definedName name="CashFlowIncomeActualsCurrentYearRental">#REF!</definedName>
    <definedName name="CashFlowIncomeActualsOneYearAgoCommerciial">#REF!</definedName>
    <definedName name="CashFlowIncomeActualsOneYearAgoOperations">#REF!</definedName>
    <definedName name="CashFlowIncomeActualsOneYearAgoOther1">#REF!</definedName>
    <definedName name="CashFlowIncomeActualsOneYearAgoOther2">#REF!</definedName>
    <definedName name="CashFlowIncomeActualsOneYearAgoOther3">#REF!</definedName>
    <definedName name="CashFlowIncomeActualsOneYearAgoParking">#REF!</definedName>
    <definedName name="CashFlowIncomeActualsOneYearAgoRental">#REF!</definedName>
    <definedName name="CashFlowIncomeActualsTwoYearsAgoCommercial">#REF!</definedName>
    <definedName name="CashFlowIncomeActualsTwoYearsAgoOther1">#REF!</definedName>
    <definedName name="CashFlowIncomeActualsTwoYearsAgoOther2">#REF!</definedName>
    <definedName name="CashFlowIncomeActualsTwoYearsAgoOther3">#REF!</definedName>
    <definedName name="CashFlowIncomeActualsTwoYearsAgoOtherOperations">#REF!</definedName>
    <definedName name="CashFlowIncomeActualsTwoYearsAgoParking">#REF!</definedName>
    <definedName name="CashFlowIncomeActualsTwoYearsAgoRental">#REF!</definedName>
    <definedName name="CashFlowIncomeBeginInYearCommercial">#REF!</definedName>
    <definedName name="CashFlowIncomeBeginInYearCommercialVacancy">#REF!</definedName>
    <definedName name="CashFlowIncomeBeginInYearOther1">#REF!</definedName>
    <definedName name="CashFlowIncomeBeginInYearOther2">#REF!</definedName>
    <definedName name="CashFlowIncomeBeginInYearOtherOperations">#REF!</definedName>
    <definedName name="CashFlowIncomeBeginInYearParking">#REF!</definedName>
    <definedName name="CashFlowIncomeBeginInYearParkingVacancy">#REF!</definedName>
    <definedName name="CashFlowIncomeBeginInYearRental">#REF!</definedName>
    <definedName name="CashFlowIncomeBeginInYearRentalVacancy">#REF!</definedName>
    <definedName name="CashFlowIncomeFutureInflatorCommercial">#REF!</definedName>
    <definedName name="CashFlowIncomeFutureInflatorCommercialVacancy">#REF!</definedName>
    <definedName name="CashFlowIncomeFutureInflatorOther1">#REF!</definedName>
    <definedName name="CashFlowIncomeFutureInflatorOther2">#REF!</definedName>
    <definedName name="CashFlowIncomeFutureInflatorOtherOperations">#REF!</definedName>
    <definedName name="CashFlowIncomeFutureInflatorParking">#REF!</definedName>
    <definedName name="CashFlowIncomeFutureInflatorParkingVacancy">#REF!</definedName>
    <definedName name="CashFlowIncomeFutureInflatorRental">#REF!</definedName>
    <definedName name="CashFlowIncomeFutureInflatorRentalVacancy">#REF!</definedName>
    <definedName name="CashFlowIncomeGrossPotentialRentActualsCurrentYear">#REF!</definedName>
    <definedName name="CashFlowIncomeGrossPotentialRentActualsOneYearAgo">#REF!</definedName>
    <definedName name="CashFlowIncomeGrossPotentialRentActualsTwoYearsAgo">#REF!</definedName>
    <definedName name="CashFlowIncomeInflator">#REF!</definedName>
    <definedName name="CashFlowIncomeInitialInflatorCommercial">#REF!</definedName>
    <definedName name="CashFlowIncomeInitialInflatorCommercialVacancy">#REF!</definedName>
    <definedName name="CashFlowIncomeInitialInflatorOther1">#REF!</definedName>
    <definedName name="CashFlowIncomeInitialInflatorOther2">#REF!</definedName>
    <definedName name="CashFlowIncomeInitialInflatorOtherOperations">#REF!</definedName>
    <definedName name="CashFlowIncomeInitialInflatorParking">#REF!</definedName>
    <definedName name="CashFlowIncomeInitialInflatorParkingVacancy">#REF!</definedName>
    <definedName name="CashFlowIncomeInitialInflatorRental">#REF!</definedName>
    <definedName name="CashFlowIncomeInitialInflatorRentalVacancy">#REF!</definedName>
    <definedName name="CashFlowIncomeInsuranceMOPerDwellingUnitPerMonth">#REF!</definedName>
    <definedName name="CashFlowIncomeLossActualsCurrentYearCommercialVacancy">#REF!</definedName>
    <definedName name="CashFlowIncomeLossActualsCurrentYearOtherVacancy1">#REF!</definedName>
    <definedName name="CashFlowIncomeLossActualsCurrentYearOtherVancancy2">#REF!</definedName>
    <definedName name="CashFlowIncomeLossActualsCurrentYearParkingVacancy">#REF!</definedName>
    <definedName name="CashFlowIncomeLossActualsCurrentYearRentalVacancy">#REF!</definedName>
    <definedName name="CashFlowIncomeLossActualsOneYearAgoCommercialVacancy">#REF!</definedName>
    <definedName name="CashFlowIncomeLossActualsOneYearAgoOther1">#REF!</definedName>
    <definedName name="CashFlowIncomeLossActualsOneYearAgoOther2">#REF!</definedName>
    <definedName name="CashFlowIncomeLossActualsOneYearAgoParkingVacancy">#REF!</definedName>
    <definedName name="CashFlowIncomeLossActualsOneYearAgoRentalVacancy">#REF!</definedName>
    <definedName name="CashFlowIncomeLossActualsTwoYearsAgoCmmericalVacancy">#REF!</definedName>
    <definedName name="CashFlowIncomeLossActualsTwoYearsAgoOther1">#REF!</definedName>
    <definedName name="CashFlowIncomeLossActualsTwoYearsAgoOther2">#REF!</definedName>
    <definedName name="CashFlowIncomeLossActualsTwoYearsAgoParkingVacancy">#REF!</definedName>
    <definedName name="CashFlowIncomeLossActualsTwoYearsAgoRentalVacancy">#REF!</definedName>
    <definedName name="CashFlowIncomeNetRentalIncomeActualsCurrentYear">#REF!</definedName>
    <definedName name="CashFlowIncomeNetRentalIncomeActualsOneYearAgo">#REF!</definedName>
    <definedName name="CashFlowIncomeNetRentalIncomeActualsTwoYearsAgo">#REF!</definedName>
    <definedName name="CashFlowIncomeOperationsOther1">#REF!</definedName>
    <definedName name="CashFlowIncomeOperationsOther2">#REF!</definedName>
    <definedName name="CashFlowIncomeOperationsOther3">#REF!</definedName>
    <definedName name="CashFlowIncomeTotalRentalLossActualsCurrentYear">#REF!</definedName>
    <definedName name="CashFlowIncomeTotalRentalLossActualsOneYearAgo">#REF!</definedName>
    <definedName name="CashFlowIncomeTotalRentalLossActualsTwoYearsAgo">#REF!</definedName>
    <definedName name="CashFlowNetOperatingIncomeYear15">#REF!</definedName>
    <definedName name="CashFlowPropertyManagementFee">#REF!</definedName>
    <definedName name="CashFlowScratchPad">#REF!</definedName>
    <definedName name="CashFlowTotalOtherIncomeActualsCurrentYear">#REF!</definedName>
    <definedName name="CashFlowTotalOtherIncomeActualsOneYearAgo">#REF!</definedName>
    <definedName name="CashFlowTotalOtherIncomeActualsTwoYearsAgo">#REF!</definedName>
    <definedName name="hideRows">#REF!</definedName>
    <definedName name="_xlnm.Print_Area" localSheetId="1">Ownership!$A$1:$P$32</definedName>
    <definedName name="_xlnm.Print_Area" localSheetId="0">'Project Budget'!$A$1:$M$79</definedName>
    <definedName name="_xlnm.Print_Area" localSheetId="2">Rental!$A$1:$E$19</definedName>
    <definedName name="_xlnm.Print_Area" localSheetId="3">Stabilization!$A$1:$D$12</definedName>
    <definedName name="_xlnm.Print_Area" localSheetId="4">'Subsidy &amp; Sales Price Limits'!$A$1:$J$14</definedName>
    <definedName name="SourcesAdditionalCostsRentUpEscrowAmount">#REF!</definedName>
    <definedName name="TempRangeRowNumb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47" i="1"/>
  <c r="C27" i="3"/>
  <c r="I12" i="3"/>
  <c r="I11" i="3"/>
  <c r="I10" i="3"/>
  <c r="I9" i="3"/>
  <c r="I8" i="3"/>
  <c r="I7" i="3"/>
  <c r="I6" i="3"/>
  <c r="I5" i="3"/>
  <c r="I4" i="3"/>
  <c r="I3" i="3"/>
  <c r="N12" i="3"/>
  <c r="N11" i="3"/>
  <c r="N10" i="3"/>
  <c r="N9" i="3"/>
  <c r="N8" i="3"/>
  <c r="N7" i="3"/>
  <c r="N6" i="3"/>
  <c r="N5" i="3"/>
  <c r="N4" i="3"/>
  <c r="N3" i="3"/>
  <c r="K21" i="1"/>
  <c r="I23" i="1"/>
  <c r="K23" i="1" s="1"/>
  <c r="G23" i="1"/>
  <c r="M4" i="3" l="1"/>
  <c r="M5" i="3"/>
  <c r="M6" i="3"/>
  <c r="M7" i="3"/>
  <c r="M8" i="3"/>
  <c r="M9" i="3"/>
  <c r="M10" i="3"/>
  <c r="M11" i="3"/>
  <c r="M12" i="3"/>
  <c r="M3" i="3" l="1"/>
  <c r="K10" i="3" s="1"/>
  <c r="H47" i="1" l="1"/>
  <c r="J47" i="1" l="1"/>
  <c r="F22" i="1"/>
  <c r="G17" i="3"/>
  <c r="H26" i="3"/>
  <c r="G26" i="3"/>
  <c r="B26" i="3"/>
  <c r="E26" i="3" s="1"/>
  <c r="D26" i="3" s="1"/>
  <c r="I26" i="3" s="1"/>
  <c r="H25" i="3"/>
  <c r="G25" i="3"/>
  <c r="B25" i="3"/>
  <c r="E25" i="3" s="1"/>
  <c r="D25" i="3" s="1"/>
  <c r="I25" i="3" s="1"/>
  <c r="H24" i="3"/>
  <c r="G24" i="3"/>
  <c r="B24" i="3"/>
  <c r="E24" i="3" s="1"/>
  <c r="D24" i="3" s="1"/>
  <c r="I24" i="3" s="1"/>
  <c r="H23" i="3"/>
  <c r="G23" i="3"/>
  <c r="B23" i="3"/>
  <c r="E23" i="3" s="1"/>
  <c r="D23" i="3" s="1"/>
  <c r="I23" i="3" s="1"/>
  <c r="H22" i="3"/>
  <c r="G22" i="3"/>
  <c r="B22" i="3"/>
  <c r="E22" i="3" s="1"/>
  <c r="D22" i="3" s="1"/>
  <c r="I22" i="3" s="1"/>
  <c r="H21" i="3"/>
  <c r="G21" i="3"/>
  <c r="B21" i="3"/>
  <c r="E21" i="3" s="1"/>
  <c r="D21" i="3" s="1"/>
  <c r="I21" i="3" s="1"/>
  <c r="H20" i="3"/>
  <c r="G20" i="3"/>
  <c r="B20" i="3"/>
  <c r="E20" i="3" s="1"/>
  <c r="D20" i="3" s="1"/>
  <c r="I20" i="3" s="1"/>
  <c r="G19" i="3"/>
  <c r="B19" i="3"/>
  <c r="E19" i="3" s="1"/>
  <c r="D19" i="3" s="1"/>
  <c r="I19" i="3" s="1"/>
  <c r="G18" i="3"/>
  <c r="B18" i="3"/>
  <c r="E18" i="3" s="1"/>
  <c r="D18" i="3" s="1"/>
  <c r="I18" i="3" s="1"/>
  <c r="B17" i="3"/>
  <c r="E17" i="3" l="1"/>
  <c r="D17" i="3" s="1"/>
  <c r="D27" i="3" s="1"/>
  <c r="B27" i="3"/>
  <c r="H18" i="3"/>
  <c r="H19" i="3"/>
  <c r="E45" i="1"/>
  <c r="H17" i="3" l="1"/>
  <c r="I17" i="3"/>
  <c r="I71" i="1"/>
  <c r="G71" i="1"/>
  <c r="K70" i="1"/>
  <c r="J22" i="1"/>
  <c r="H22" i="1"/>
  <c r="I13" i="3" l="1"/>
  <c r="H13" i="3"/>
  <c r="K68" i="1" l="1"/>
  <c r="G3" i="3" l="1"/>
  <c r="P3" i="3" l="1"/>
  <c r="O3" i="3"/>
  <c r="E27" i="3" l="1"/>
  <c r="K22" i="1"/>
  <c r="K69" i="1"/>
  <c r="K19" i="1"/>
  <c r="H19" i="1"/>
  <c r="E23" i="1"/>
  <c r="J19" i="1" l="1"/>
  <c r="B7" i="4" l="1"/>
  <c r="E7" i="5"/>
  <c r="E16" i="5" s="1"/>
  <c r="E18" i="5" s="1"/>
  <c r="K42" i="1"/>
  <c r="B10" i="4" l="1"/>
  <c r="B12" i="4" s="1"/>
  <c r="D10" i="4" l="1"/>
  <c r="K65" i="1" l="1"/>
  <c r="K47" i="1"/>
  <c r="K41" i="1" l="1"/>
  <c r="K40" i="1" l="1"/>
  <c r="G12" i="3" l="1"/>
  <c r="G11" i="3"/>
  <c r="G10" i="3"/>
  <c r="G9" i="3"/>
  <c r="G8" i="3"/>
  <c r="G7" i="3"/>
  <c r="P7" i="3" s="1"/>
  <c r="G6" i="3"/>
  <c r="G5" i="3"/>
  <c r="G4" i="3"/>
  <c r="K71" i="1"/>
  <c r="K67" i="1"/>
  <c r="K66" i="1"/>
  <c r="K64" i="1"/>
  <c r="K63" i="1"/>
  <c r="K62" i="1"/>
  <c r="K61" i="1"/>
  <c r="I58" i="1"/>
  <c r="K58" i="1" s="1"/>
  <c r="K57" i="1"/>
  <c r="K56" i="1"/>
  <c r="K55" i="1"/>
  <c r="K54" i="1"/>
  <c r="K53" i="1"/>
  <c r="K52" i="1"/>
  <c r="K51" i="1"/>
  <c r="I45" i="1"/>
  <c r="K45" i="1" s="1"/>
  <c r="G45" i="1"/>
  <c r="K44" i="1"/>
  <c r="K43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F19" i="1"/>
  <c r="K20" i="1"/>
  <c r="K18" i="1"/>
  <c r="K17" i="1"/>
  <c r="I14" i="1"/>
  <c r="K14" i="1" s="1"/>
  <c r="G14" i="1"/>
  <c r="E14" i="1"/>
  <c r="K13" i="1"/>
  <c r="K12" i="1"/>
  <c r="O6" i="3" l="1"/>
  <c r="P6" i="3"/>
  <c r="O10" i="3"/>
  <c r="P10" i="3"/>
  <c r="O8" i="3"/>
  <c r="P8" i="3"/>
  <c r="O9" i="3"/>
  <c r="P9" i="3"/>
  <c r="O11" i="3"/>
  <c r="P11" i="3"/>
  <c r="O12" i="3"/>
  <c r="P12" i="3"/>
  <c r="O7" i="3"/>
  <c r="G13" i="3"/>
  <c r="P4" i="3"/>
  <c r="O4" i="3"/>
  <c r="P5" i="3"/>
  <c r="O5" i="3"/>
  <c r="E48" i="1"/>
  <c r="G48" i="1"/>
  <c r="I48" i="1"/>
  <c r="I49" i="1" l="1"/>
  <c r="K49" i="1" s="1"/>
  <c r="J45" i="1"/>
  <c r="J40" i="1"/>
  <c r="H40" i="1"/>
  <c r="F40" i="1"/>
  <c r="G49" i="1"/>
  <c r="H45" i="1"/>
  <c r="E49" i="1"/>
  <c r="K48" i="1"/>
  <c r="G58" i="1"/>
  <c r="E71" i="1"/>
  <c r="K6" i="3"/>
  <c r="K8" i="3"/>
  <c r="F45" i="1"/>
  <c r="K14" i="3" l="1"/>
  <c r="G27" i="3"/>
  <c r="I27" i="3" l="1"/>
  <c r="K4" i="3"/>
  <c r="H27" i="3"/>
  <c r="E58" i="1" l="1"/>
  <c r="K12" i="3" l="1"/>
</calcChain>
</file>

<file path=xl/sharedStrings.xml><?xml version="1.0" encoding="utf-8"?>
<sst xmlns="http://schemas.openxmlformats.org/spreadsheetml/2006/main" count="190" uniqueCount="173">
  <si>
    <t>Project Name:</t>
  </si>
  <si>
    <t>Yes</t>
  </si>
  <si>
    <t>Property Address:</t>
  </si>
  <si>
    <t>No</t>
  </si>
  <si>
    <t>Occupancy (mark with "X")</t>
  </si>
  <si>
    <t>Ownership w/ Rental</t>
  </si>
  <si>
    <t>Rental income required (see "Rental" tab)</t>
  </si>
  <si>
    <t>For sale ownership</t>
  </si>
  <si>
    <t>Sales information required (see "Ownership" tab)</t>
  </si>
  <si>
    <t>Stabilization</t>
  </si>
  <si>
    <t>Financing information required (see "Stabilization" tab)</t>
  </si>
  <si>
    <t>Total Number of Units</t>
  </si>
  <si>
    <t xml:space="preserve">*fee caps only apply to projects requesting subsidy </t>
  </si>
  <si>
    <t>ACQUISITION</t>
  </si>
  <si>
    <t>Application Budget</t>
  </si>
  <si>
    <t>Closing Budget</t>
  </si>
  <si>
    <t>Final Budget</t>
  </si>
  <si>
    <t>Per Unit Final Budget</t>
  </si>
  <si>
    <t>Notes and fee caps*</t>
  </si>
  <si>
    <t>Acquisition Cost</t>
  </si>
  <si>
    <t>Acquisition Closing fees</t>
  </si>
  <si>
    <t>Total Acquisition</t>
  </si>
  <si>
    <t>HARD CONSTRUCTION COSTS</t>
  </si>
  <si>
    <t>Demolition</t>
  </si>
  <si>
    <t>Construction Contract (w/out GC fee if self-performing)</t>
  </si>
  <si>
    <t>Gross contractor cost of rehab or new construction. If developer performing as GC add GC fee in line below.</t>
  </si>
  <si>
    <t>Fee for developer performing as General Contractor</t>
  </si>
  <si>
    <r>
      <t xml:space="preserve">Developers also performing as General Contractor are restricted to a </t>
    </r>
    <r>
      <rPr>
        <b/>
        <sz val="20"/>
        <color rgb="FF000000"/>
        <rFont val="Calibri"/>
        <family val="2"/>
      </rPr>
      <t>Cap of 8% fee</t>
    </r>
    <r>
      <rPr>
        <sz val="20"/>
        <color rgb="FF000000"/>
        <rFont val="Calibri"/>
        <family val="2"/>
      </rPr>
      <t xml:space="preserve"> of construction costs based upon closing budget.</t>
    </r>
  </si>
  <si>
    <t>6a</t>
  </si>
  <si>
    <t>Soil Corrections</t>
  </si>
  <si>
    <t>6b</t>
  </si>
  <si>
    <t>In-kind labor/materials</t>
  </si>
  <si>
    <t>6c</t>
  </si>
  <si>
    <t xml:space="preserve">Contingency </t>
  </si>
  <si>
    <r>
      <t xml:space="preserve">Cap of 10% rehab; 5% new construction - </t>
    </r>
    <r>
      <rPr>
        <sz val="20"/>
        <color theme="1"/>
        <rFont val="Calibri"/>
        <family val="2"/>
        <scheme val="minor"/>
      </rPr>
      <t>Cap based upon Closing Budget. Amount above cap must be approved by CPED.</t>
    </r>
    <r>
      <rPr>
        <b/>
        <sz val="20"/>
        <color theme="1"/>
        <rFont val="Calibri"/>
        <family val="2"/>
        <scheme val="minor"/>
      </rPr>
      <t xml:space="preserve"> Final Budget</t>
    </r>
    <r>
      <rPr>
        <sz val="20"/>
        <color theme="1"/>
        <rFont val="Calibri"/>
        <family val="2"/>
        <scheme val="minor"/>
      </rPr>
      <t xml:space="preserve"> - include in construction contract.</t>
    </r>
  </si>
  <si>
    <t>Total Hard Construction Costs</t>
  </si>
  <si>
    <t>SOFT CONSTRUCTION COSTS</t>
  </si>
  <si>
    <t>Architect/Design fees</t>
  </si>
  <si>
    <t xml:space="preserve">Environmental Testing </t>
  </si>
  <si>
    <t>lead, asbestos, radon, energy audit, soil</t>
  </si>
  <si>
    <t>Survey</t>
  </si>
  <si>
    <t>Interest During Construction</t>
  </si>
  <si>
    <t>Estimated/Actual number of months in highlighted cell</t>
  </si>
  <si>
    <t>Real Estate Taxes</t>
  </si>
  <si>
    <t>Insurance</t>
  </si>
  <si>
    <t>Title and Recording Fees</t>
  </si>
  <si>
    <t>Legal Fees</t>
  </si>
  <si>
    <t>Utilities</t>
  </si>
  <si>
    <t xml:space="preserve">Property Maintenance </t>
  </si>
  <si>
    <t>Green Certification</t>
  </si>
  <si>
    <r>
      <t xml:space="preserve">Closing Costs - Sale to End Buyer </t>
    </r>
    <r>
      <rPr>
        <b/>
        <sz val="20"/>
        <color rgb="FF000000"/>
        <rFont val="Calibri"/>
        <family val="2"/>
      </rPr>
      <t>(ownership)</t>
    </r>
  </si>
  <si>
    <t xml:space="preserve">Appraisal </t>
  </si>
  <si>
    <t>Marketing/Staging costs</t>
  </si>
  <si>
    <r>
      <t xml:space="preserve">Realtor Fee </t>
    </r>
    <r>
      <rPr>
        <b/>
        <sz val="20"/>
        <color rgb="FF000000"/>
        <rFont val="Calibri"/>
        <family val="2"/>
      </rPr>
      <t>(ownership)</t>
    </r>
  </si>
  <si>
    <t>Realtor Fee and Marketing/Staging limited to 7% of total sales prices for ownership</t>
  </si>
  <si>
    <r>
      <t xml:space="preserve">Leasing Fees </t>
    </r>
    <r>
      <rPr>
        <b/>
        <sz val="20"/>
        <color rgb="FF000000"/>
        <rFont val="Calibri"/>
        <family val="2"/>
      </rPr>
      <t>(rental)</t>
    </r>
  </si>
  <si>
    <t>PAH Administrator Fee</t>
  </si>
  <si>
    <t>Fees charged by PAH Administrator to maintaining affordability</t>
  </si>
  <si>
    <t xml:space="preserve">Other: </t>
  </si>
  <si>
    <t>Total Soft Construction Costs</t>
  </si>
  <si>
    <t>cap of 15% of total development cost</t>
  </si>
  <si>
    <t>Developer Fee</t>
  </si>
  <si>
    <r>
      <t xml:space="preserve">Cap of 10% if </t>
    </r>
    <r>
      <rPr>
        <b/>
        <u/>
        <sz val="20"/>
        <color rgb="FF000000"/>
        <rFont val="Calibri"/>
        <family val="2"/>
      </rPr>
      <t>9 units or less</t>
    </r>
    <r>
      <rPr>
        <b/>
        <sz val="20"/>
        <color rgb="FF000000"/>
        <rFont val="Calibri"/>
        <family val="2"/>
      </rPr>
      <t xml:space="preserve">, 15% if </t>
    </r>
    <r>
      <rPr>
        <b/>
        <u/>
        <sz val="20"/>
        <color rgb="FF000000"/>
        <rFont val="Calibri"/>
        <family val="2"/>
      </rPr>
      <t>10 units or more</t>
    </r>
    <r>
      <rPr>
        <b/>
        <sz val="20"/>
        <color rgb="FF000000"/>
        <rFont val="Calibri"/>
        <family val="2"/>
      </rPr>
      <t xml:space="preserve">; </t>
    </r>
    <r>
      <rPr>
        <sz val="20"/>
        <color rgb="FFFF0000"/>
        <rFont val="Calibri"/>
        <family val="2"/>
      </rPr>
      <t xml:space="preserve">Based upon Closing Budget. See fee calculation method for final budget: </t>
    </r>
    <r>
      <rPr>
        <sz val="14"/>
        <color rgb="FFFF0000"/>
        <rFont val="Calibri"/>
        <family val="2"/>
      </rPr>
      <t xml:space="preserve"> =H47/(G12+G17+G18+G20+G21+G22+G26+G27+G28+G33+G36+G38+G39+G40)</t>
    </r>
  </si>
  <si>
    <t xml:space="preserve">Total Development Costs </t>
  </si>
  <si>
    <t>Project Gap</t>
  </si>
  <si>
    <t>Total Development Costs - Total Sales</t>
  </si>
  <si>
    <t>INTERIM FINANCING SOURCES</t>
  </si>
  <si>
    <t>Indicate lender and terms (interest rate, amortization)</t>
  </si>
  <si>
    <t>Developer Equity/Cash</t>
  </si>
  <si>
    <t xml:space="preserve">Construction Loan: </t>
  </si>
  <si>
    <t>CPED Gap Financing (Project + Affordability Gap)</t>
  </si>
  <si>
    <t>See NOFA for available amounts (can use both project gap and affordability gap as interim construction financing)</t>
  </si>
  <si>
    <t>CPED Soil Corrections</t>
  </si>
  <si>
    <t>Deferred Costs</t>
  </si>
  <si>
    <t>Other Source:</t>
  </si>
  <si>
    <t>Total Interim Financing</t>
  </si>
  <si>
    <t>Total of lines 27-33 should equal Total Development Cost</t>
  </si>
  <si>
    <t>PERMANENT FINANCING SOURCES</t>
  </si>
  <si>
    <t xml:space="preserve">Bank Financing </t>
  </si>
  <si>
    <t>CPED Project Gap Financing</t>
  </si>
  <si>
    <t>See NOFA for available amounts</t>
  </si>
  <si>
    <r>
      <t xml:space="preserve">CPED Affordability Gap </t>
    </r>
    <r>
      <rPr>
        <b/>
        <sz val="20"/>
        <color rgb="FF000000"/>
        <rFont val="Calibri"/>
        <family val="2"/>
      </rPr>
      <t>(ownership)</t>
    </r>
  </si>
  <si>
    <t>Buyer's first mortgage (ownership)</t>
  </si>
  <si>
    <t xml:space="preserve">Equity </t>
  </si>
  <si>
    <t>Other Source (Affordability):</t>
  </si>
  <si>
    <t>List Sources</t>
  </si>
  <si>
    <t>Buyer's Downpayment</t>
  </si>
  <si>
    <t>Total Permanent Financing</t>
  </si>
  <si>
    <t>Total of lines 34-42 should equal Total Development Cost</t>
  </si>
  <si>
    <t>If using Minnesota Housing funds, please state under sources above</t>
  </si>
  <si>
    <t>Name and Title</t>
  </si>
  <si>
    <t>Signature</t>
  </si>
  <si>
    <t>Date</t>
  </si>
  <si>
    <t xml:space="preserve">Perpetually Affordable Housing (PAH)
or
Recapture </t>
  </si>
  <si>
    <t>PAH</t>
  </si>
  <si>
    <t>Unit Size (sq. ft.)</t>
  </si>
  <si>
    <t>Unit Size (# of BR)</t>
  </si>
  <si>
    <t>Number of Units</t>
  </si>
  <si>
    <t>AMI Served %</t>
  </si>
  <si>
    <t>Appraised Value per Unit (FMV)</t>
  </si>
  <si>
    <t>Total Sales</t>
  </si>
  <si>
    <t>Buyer Estimated Mortgage per Unit</t>
  </si>
  <si>
    <r>
      <rPr>
        <b/>
        <u/>
        <sz val="14"/>
        <color rgb="FFFFFFFF"/>
        <rFont val="Calibri"/>
        <family val="2"/>
      </rPr>
      <t>PAH ONLY:</t>
    </r>
    <r>
      <rPr>
        <sz val="12"/>
        <color rgb="FFFFFFFF"/>
        <rFont val="Calibri"/>
        <family val="2"/>
      </rPr>
      <t xml:space="preserve"> Affordable Price per Unit</t>
    </r>
  </si>
  <si>
    <t>Compliance Validation Check</t>
  </si>
  <si>
    <r>
      <rPr>
        <b/>
        <u/>
        <sz val="12"/>
        <color rgb="FFFFFFFF"/>
        <rFont val="Calibri"/>
        <family val="2"/>
      </rPr>
      <t>Max Price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</si>
  <si>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Max Subsidy</t>
    </r>
    <r>
      <rPr>
        <sz val="12"/>
        <color rgb="FFFFFFFF"/>
        <rFont val="Calibri"/>
        <family val="2"/>
      </rPr>
      <t xml:space="preserve"> for AMI/Bdrm</t>
    </r>
  </si>
  <si>
    <r>
      <rPr>
        <b/>
        <u/>
        <sz val="12"/>
        <color rgb="FFFFFFFF"/>
        <rFont val="Calibri"/>
        <family val="2"/>
      </rPr>
      <t>Recapture
Affordability Gap %</t>
    </r>
    <r>
      <rPr>
        <sz val="12"/>
        <color rgb="FFFFFFFF"/>
        <rFont val="Calibri"/>
        <family val="2"/>
      </rPr>
      <t xml:space="preserve"> of Appraised Value</t>
    </r>
  </si>
  <si>
    <r>
      <rPr>
        <b/>
        <u/>
        <sz val="12"/>
        <color rgb="FFFFFFFF"/>
        <rFont val="Calibri"/>
        <family val="2"/>
      </rPr>
      <t>PAH
Affordability Gap %</t>
    </r>
    <r>
      <rPr>
        <sz val="12"/>
        <color rgb="FFFFFFFF"/>
        <rFont val="Calibri"/>
        <family val="2"/>
      </rPr>
      <t xml:space="preserve"> of Appraised Value</t>
    </r>
  </si>
  <si>
    <t>Does the Total CPED Gap Requested exceed max subsidy amounts?</t>
  </si>
  <si>
    <t>Recapture</t>
  </si>
  <si>
    <r>
      <rPr>
        <b/>
        <u/>
        <sz val="14"/>
        <color rgb="FF000000"/>
        <rFont val="Calibri"/>
        <family val="2"/>
      </rPr>
      <t>If PAH</t>
    </r>
    <r>
      <rPr>
        <sz val="12"/>
        <color rgb="FF000000"/>
        <rFont val="Calibri"/>
        <family val="2"/>
      </rPr>
      <t>, is the Affordability Gap total at least 20% of Appraised Value?</t>
    </r>
  </si>
  <si>
    <r>
      <rPr>
        <b/>
        <u/>
        <sz val="14"/>
        <color rgb="FF000000"/>
        <rFont val="Calibri"/>
        <family val="2"/>
      </rPr>
      <t>If Recapture</t>
    </r>
    <r>
      <rPr>
        <sz val="12"/>
        <color rgb="FF000000"/>
        <rFont val="Calibri"/>
        <family val="2"/>
      </rPr>
      <t>, is the Affordability Gap total equal/less than 15% of Appraised Value?</t>
    </r>
  </si>
  <si>
    <t>Does the Homebuyer Estimate Mortgage exceed the max price?</t>
  </si>
  <si>
    <t>Do Interim Financing Sources (Project Budget) meet total need?</t>
  </si>
  <si>
    <t>TOTAL</t>
  </si>
  <si>
    <t>Do Permanent Financing Sources (Project Budget) meet total need?</t>
  </si>
  <si>
    <t>Total Affordability Gap Needed/Unit</t>
  </si>
  <si>
    <r>
      <t>Affordability Gap from External Sources</t>
    </r>
    <r>
      <rPr>
        <b/>
        <sz val="16"/>
        <color rgb="FFFFFFFF"/>
        <rFont val="Calibri"/>
        <family val="2"/>
      </rPr>
      <t>^</t>
    </r>
  </si>
  <si>
    <r>
      <t>Affordability Gap from CPED</t>
    </r>
    <r>
      <rPr>
        <b/>
        <sz val="16"/>
        <color rgb="FFFFFFFF"/>
        <rFont val="Calibri"/>
        <family val="2"/>
      </rPr>
      <t>~</t>
    </r>
  </si>
  <si>
    <t>Affordability Gap Total</t>
  </si>
  <si>
    <r>
      <t>Total CPED Project Gap</t>
    </r>
    <r>
      <rPr>
        <b/>
        <sz val="16"/>
        <color rgb="FFFFFFFF"/>
        <rFont val="Calibri"/>
        <family val="2"/>
      </rPr>
      <t>*</t>
    </r>
  </si>
  <si>
    <t>Total CPED Gap Requested/Unit</t>
  </si>
  <si>
    <r>
      <t>Total CPED Gap Requested</t>
    </r>
    <r>
      <rPr>
        <b/>
        <sz val="16"/>
        <color rgb="FFFFFFFF"/>
        <rFont val="Calibri"/>
        <family val="2"/>
      </rPr>
      <t>+</t>
    </r>
  </si>
  <si>
    <t>List External Affordability Gap Sources 
(Including MHFA Impact Fund if applicable)</t>
  </si>
  <si>
    <r>
      <rPr>
        <b/>
        <sz val="16"/>
        <color rgb="FF000000"/>
        <rFont val="Calibri"/>
        <family val="2"/>
      </rPr>
      <t xml:space="preserve">^ </t>
    </r>
    <r>
      <rPr>
        <sz val="12"/>
        <color rgb="FF000000"/>
        <rFont val="Calibri"/>
        <family val="2"/>
      </rPr>
      <t>Amount and source should be included in Permanent Financing section of Project Budget Tab in Other Sources section</t>
    </r>
  </si>
  <si>
    <r>
      <rPr>
        <b/>
        <sz val="16"/>
        <color rgb="FF000000"/>
        <rFont val="Calibri"/>
        <family val="2"/>
      </rPr>
      <t xml:space="preserve">* </t>
    </r>
    <r>
      <rPr>
        <sz val="12"/>
        <color rgb="FF000000"/>
        <rFont val="Calibri"/>
        <family val="2"/>
      </rPr>
      <t>Should match "CPED Project Gap Financing" from Project Budget Tab in Permanent Sources section</t>
    </r>
  </si>
  <si>
    <r>
      <rPr>
        <b/>
        <sz val="16"/>
        <color rgb="FF000000"/>
        <rFont val="Calibri"/>
        <family val="2"/>
      </rPr>
      <t>+</t>
    </r>
    <r>
      <rPr>
        <sz val="12"/>
        <color rgb="FF000000"/>
        <rFont val="Calibri"/>
        <family val="2"/>
      </rPr>
      <t xml:space="preserve"> Should match "CPED Gap Financing" from Project Budget Tab in Interim Sources section</t>
    </r>
  </si>
  <si>
    <t>Owner Occupied housing with rental units</t>
  </si>
  <si>
    <t>Bedrooms</t>
  </si>
  <si>
    <t>Baths</t>
  </si>
  <si>
    <t># Units</t>
  </si>
  <si>
    <t>Monthly rent per unit</t>
  </si>
  <si>
    <t>Total Monthly Rent</t>
  </si>
  <si>
    <t>Property Management Fee</t>
  </si>
  <si>
    <t>Administrative Expenses (less Prop Mgmt Fee)</t>
  </si>
  <si>
    <t>Maintenance Expenses</t>
  </si>
  <si>
    <t>Unique Operating Expenses</t>
  </si>
  <si>
    <t>Reserves</t>
  </si>
  <si>
    <t>Net Monthly Rent</t>
  </si>
  <si>
    <t>Total Annual Rent</t>
  </si>
  <si>
    <t xml:space="preserve">Stabilization of occupied housing </t>
  </si>
  <si>
    <t>Item</t>
  </si>
  <si>
    <t>Amount</t>
  </si>
  <si>
    <t>Fair Market Assessed Value</t>
  </si>
  <si>
    <t>Debt to be refinanced or paid off (owner occupant) or sales price of property (tenant to purchase)</t>
  </si>
  <si>
    <t>Amount of financing you qualify for (based upon bank pre-approval/pre-qualification letter) if refinancing </t>
  </si>
  <si>
    <r>
      <t>City Financing Request</t>
    </r>
    <r>
      <rPr>
        <sz val="11"/>
        <color rgb="FF000000"/>
        <rFont val="Calibri"/>
        <family val="2"/>
      </rPr>
      <t> </t>
    </r>
  </si>
  <si>
    <t>1. Affordability gap needed including closings costs (Difference between line 4 and line 5) </t>
  </si>
  <si>
    <t>2. City financing to rehabilitate property </t>
  </si>
  <si>
    <t>3. City financing to pay-off delinquent taxes/HOA fees </t>
  </si>
  <si>
    <t>Note</t>
  </si>
  <si>
    <t>20% Test</t>
  </si>
  <si>
    <t>Sub-total of Request  </t>
  </si>
  <si>
    <t xml:space="preserve">The amount of gap financing request from the City must equal or exceed 20% of value (as determined by an appraisal, broker’s price opinion, or 2020 County tax assessed value). </t>
  </si>
  <si>
    <t>Number of Units served </t>
  </si>
  <si>
    <t>Total Request </t>
  </si>
  <si>
    <t>Income Limits</t>
  </si>
  <si>
    <t>80% of AMI</t>
  </si>
  <si>
    <t>60% of AMI</t>
  </si>
  <si>
    <t>40% of AMI</t>
  </si>
  <si>
    <t>Maximum Affordable Price</t>
  </si>
  <si>
    <t>Studio</t>
  </si>
  <si>
    <t>4+</t>
  </si>
  <si>
    <t>80% AMI (priced for 70%)</t>
  </si>
  <si>
    <t>60% AMI (priced for 50%)</t>
  </si>
  <si>
    <t>40% AMI (Priced for 30%)</t>
  </si>
  <si>
    <t>Combined Subsidy Limits</t>
  </si>
  <si>
    <t>X</t>
  </si>
  <si>
    <t>2334  Logan/Xiong</t>
  </si>
  <si>
    <t>DPA for 2332 Logan/Abib</t>
  </si>
  <si>
    <r>
      <t>CPED Project Gap /Unit 
(TDC-FMV)</t>
    </r>
    <r>
      <rPr>
        <b/>
        <vertAlign val="superscript"/>
        <sz val="16"/>
        <color rgb="FFFFFFFF"/>
        <rFont val="Calibri"/>
        <family val="2"/>
      </rPr>
      <t>#</t>
    </r>
  </si>
  <si>
    <r>
      <rPr>
        <b/>
        <sz val="12"/>
        <color rgb="FF000000"/>
        <rFont val="Calibri"/>
        <family val="2"/>
      </rPr>
      <t>~</t>
    </r>
    <r>
      <rPr>
        <sz val="12"/>
        <color rgb="FF000000"/>
        <rFont val="Calibri"/>
        <family val="2"/>
      </rPr>
      <t xml:space="preserve"> Total of affordability gap from CPED for all units of that unit type</t>
    </r>
  </si>
  <si>
    <t># Should equal "Total Development Costs" from row 48 on Project Budget Tab minus "Appraised Value per Unit (FMV)" from column F on Ownership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</si>
</sst>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34" x14ac:knownFonts="1">
    <font>
      <sz val="12"/>
      <color rgb="FF000000"/>
      <name val="Calibri"/>
    </font>
    <font>
      <sz val="20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20"/>
      <color rgb="FFFFFFFF"/>
      <name val="Calibri"/>
      <family val="2"/>
    </font>
    <font>
      <sz val="20"/>
      <color rgb="FFFFFFFF"/>
      <name val="Calibri"/>
      <family val="2"/>
    </font>
    <font>
      <sz val="16"/>
      <color rgb="FF000000"/>
      <name val="Calibri"/>
      <family val="2"/>
    </font>
    <font>
      <b/>
      <u/>
      <sz val="20"/>
      <color rgb="FF000000"/>
      <name val="Calibri"/>
      <family val="2"/>
    </font>
    <font>
      <sz val="20"/>
      <color rgb="FFFF0000"/>
      <name val="Calibri"/>
      <family val="2"/>
    </font>
    <font>
      <sz val="14"/>
      <color rgb="FFFF0000"/>
      <name val="Calibri"/>
      <family val="2"/>
    </font>
    <font>
      <b/>
      <sz val="20"/>
      <color rgb="FFC00000"/>
      <name val="Calibri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24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b/>
      <sz val="20"/>
      <color theme="1"/>
      <name val="Calibri"/>
      <family val="2"/>
    </font>
    <font>
      <b/>
      <u/>
      <sz val="14"/>
      <color rgb="FF000000"/>
      <name val="Calibri"/>
      <family val="2"/>
    </font>
    <font>
      <b/>
      <u/>
      <sz val="12"/>
      <color rgb="FFFFFFFF"/>
      <name val="Calibri"/>
      <family val="2"/>
    </font>
    <font>
      <b/>
      <u/>
      <sz val="14"/>
      <color rgb="FFFFFFFF"/>
      <name val="Calibri"/>
      <family val="2"/>
    </font>
    <font>
      <b/>
      <sz val="22"/>
      <color rgb="FF000000"/>
      <name val="Calibri"/>
      <family val="2"/>
    </font>
    <font>
      <sz val="20"/>
      <name val="Calibri"/>
      <family val="2"/>
    </font>
    <font>
      <sz val="20"/>
      <color theme="1"/>
      <name val="Calibri"/>
      <family val="2"/>
    </font>
    <font>
      <sz val="20"/>
      <color rgb="FF000000"/>
      <name val="Calibri"/>
    </font>
    <font>
      <b/>
      <vertAlign val="superscript"/>
      <sz val="16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8"/>
    <xf numFmtId="44" fontId="19" fillId="0" borderId="8" applyFont="0" applyFill="0" applyBorder="0" applyAlignment="0" applyProtection="0"/>
    <xf numFmtId="9" fontId="19" fillId="0" borderId="8" applyFont="0" applyFill="0" applyBorder="0" applyAlignment="0" applyProtection="0"/>
  </cellStyleXfs>
  <cellXfs count="2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left"/>
    </xf>
    <xf numFmtId="44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0" fontId="1" fillId="5" borderId="2" xfId="0" applyNumberFormat="1" applyFont="1" applyFill="1" applyBorder="1" applyAlignment="1">
      <alignment horizontal="center"/>
    </xf>
    <xf numFmtId="44" fontId="6" fillId="5" borderId="2" xfId="0" applyNumberFormat="1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2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43" fontId="0" fillId="0" borderId="0" xfId="0" applyNumberFormat="1"/>
    <xf numFmtId="0" fontId="19" fillId="0" borderId="0" xfId="0" applyFont="1"/>
    <xf numFmtId="0" fontId="4" fillId="0" borderId="8" xfId="0" applyFont="1" applyBorder="1"/>
    <xf numFmtId="0" fontId="0" fillId="0" borderId="17" xfId="0" applyBorder="1"/>
    <xf numFmtId="0" fontId="7" fillId="2" borderId="8" xfId="0" applyFont="1" applyFill="1" applyBorder="1"/>
    <xf numFmtId="0" fontId="9" fillId="8" borderId="12" xfId="0" applyFont="1" applyFill="1" applyBorder="1" applyAlignment="1">
      <alignment wrapText="1"/>
    </xf>
    <xf numFmtId="44" fontId="0" fillId="8" borderId="12" xfId="0" applyNumberFormat="1" applyFill="1" applyBorder="1"/>
    <xf numFmtId="10" fontId="0" fillId="8" borderId="12" xfId="0" applyNumberFormat="1" applyFill="1" applyBorder="1"/>
    <xf numFmtId="0" fontId="2" fillId="2" borderId="12" xfId="0" applyFont="1" applyFill="1" applyBorder="1"/>
    <xf numFmtId="4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8" fillId="3" borderId="12" xfId="0" applyFont="1" applyFill="1" applyBorder="1" applyAlignment="1">
      <alignment horizontal="center"/>
    </xf>
    <xf numFmtId="0" fontId="19" fillId="11" borderId="12" xfId="0" applyFont="1" applyFill="1" applyBorder="1" applyAlignment="1">
      <alignment wrapText="1"/>
    </xf>
    <xf numFmtId="0" fontId="19" fillId="11" borderId="12" xfId="0" applyFont="1" applyFill="1" applyBorder="1"/>
    <xf numFmtId="44" fontId="9" fillId="11" borderId="12" xfId="0" applyNumberFormat="1" applyFont="1" applyFill="1" applyBorder="1"/>
    <xf numFmtId="164" fontId="9" fillId="11" borderId="12" xfId="0" applyNumberFormat="1" applyFont="1" applyFill="1" applyBorder="1"/>
    <xf numFmtId="0" fontId="9" fillId="0" borderId="12" xfId="0" applyFont="1" applyBorder="1" applyAlignment="1" applyProtection="1">
      <alignment horizontal="center"/>
      <protection locked="0"/>
    </xf>
    <xf numFmtId="0" fontId="4" fillId="0" borderId="12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4" fontId="9" fillId="0" borderId="12" xfId="0" applyNumberFormat="1" applyFont="1" applyBorder="1" applyProtection="1">
      <protection locked="0"/>
    </xf>
    <xf numFmtId="0" fontId="8" fillId="10" borderId="14" xfId="0" applyFont="1" applyFill="1" applyBorder="1" applyAlignment="1">
      <alignment horizontal="center"/>
    </xf>
    <xf numFmtId="0" fontId="9" fillId="8" borderId="18" xfId="0" applyFont="1" applyFill="1" applyBorder="1" applyProtection="1">
      <protection locked="0"/>
    </xf>
    <xf numFmtId="0" fontId="9" fillId="8" borderId="19" xfId="0" applyFon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/>
    </xf>
    <xf numFmtId="0" fontId="9" fillId="0" borderId="12" xfId="0" applyFont="1" applyBorder="1"/>
    <xf numFmtId="44" fontId="1" fillId="0" borderId="3" xfId="0" applyNumberFormat="1" applyFont="1" applyBorder="1" applyAlignment="1">
      <alignment horizontal="center"/>
    </xf>
    <xf numFmtId="10" fontId="1" fillId="6" borderId="3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44" fontId="1" fillId="4" borderId="3" xfId="0" applyNumberFormat="1" applyFont="1" applyFill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9" fontId="1" fillId="4" borderId="3" xfId="0" applyNumberFormat="1" applyFont="1" applyFill="1" applyBorder="1" applyAlignment="1">
      <alignment horizontal="center"/>
    </xf>
    <xf numFmtId="0" fontId="10" fillId="2" borderId="11" xfId="0" applyFont="1" applyFill="1" applyBorder="1"/>
    <xf numFmtId="44" fontId="6" fillId="5" borderId="10" xfId="0" applyNumberFormat="1" applyFont="1" applyFill="1" applyBorder="1" applyAlignment="1">
      <alignment horizontal="left"/>
    </xf>
    <xf numFmtId="44" fontId="1" fillId="0" borderId="20" xfId="0" applyNumberFormat="1" applyFont="1" applyBorder="1" applyAlignment="1" applyProtection="1">
      <alignment horizontal="left"/>
      <protection locked="0"/>
    </xf>
    <xf numFmtId="0" fontId="10" fillId="2" borderId="20" xfId="0" applyFont="1" applyFill="1" applyBorder="1" applyAlignment="1">
      <alignment horizontal="center" wrapText="1"/>
    </xf>
    <xf numFmtId="10" fontId="1" fillId="12" borderId="3" xfId="0" applyNumberFormat="1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5" fillId="0" borderId="0" xfId="0" applyFont="1"/>
    <xf numFmtId="0" fontId="10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/>
    </xf>
    <xf numFmtId="0" fontId="22" fillId="0" borderId="0" xfId="0" applyFont="1"/>
    <xf numFmtId="0" fontId="22" fillId="0" borderId="1" xfId="0" applyFont="1" applyBorder="1" applyAlignment="1" applyProtection="1">
      <alignment horizontal="center"/>
      <protection locked="0"/>
    </xf>
    <xf numFmtId="44" fontId="0" fillId="0" borderId="8" xfId="0" applyNumberFormat="1" applyBorder="1" applyProtection="1">
      <protection locked="0"/>
    </xf>
    <xf numFmtId="0" fontId="7" fillId="0" borderId="8" xfId="0" applyFont="1" applyBorder="1" applyAlignment="1">
      <alignment wrapText="1"/>
    </xf>
    <xf numFmtId="43" fontId="0" fillId="0" borderId="8" xfId="0" applyNumberFormat="1" applyBorder="1"/>
    <xf numFmtId="43" fontId="5" fillId="0" borderId="22" xfId="0" applyNumberFormat="1" applyFont="1" applyBorder="1"/>
    <xf numFmtId="1" fontId="12" fillId="0" borderId="0" xfId="0" applyNumberFormat="1" applyFont="1"/>
    <xf numFmtId="44" fontId="19" fillId="0" borderId="8" xfId="0" applyNumberFormat="1" applyFont="1" applyBorder="1" applyProtection="1">
      <protection locked="0"/>
    </xf>
    <xf numFmtId="0" fontId="21" fillId="0" borderId="0" xfId="0" applyFont="1"/>
    <xf numFmtId="37" fontId="0" fillId="14" borderId="1" xfId="0" applyNumberFormat="1" applyFill="1" applyBorder="1" applyProtection="1">
      <protection locked="0"/>
    </xf>
    <xf numFmtId="1" fontId="0" fillId="14" borderId="1" xfId="0" applyNumberFormat="1" applyFill="1" applyBorder="1" applyProtection="1">
      <protection locked="0"/>
    </xf>
    <xf numFmtId="42" fontId="0" fillId="14" borderId="1" xfId="0" applyNumberFormat="1" applyFill="1" applyBorder="1" applyProtection="1">
      <protection locked="0"/>
    </xf>
    <xf numFmtId="42" fontId="0" fillId="14" borderId="12" xfId="0" applyNumberFormat="1" applyFill="1" applyBorder="1" applyProtection="1">
      <protection locked="0"/>
    </xf>
    <xf numFmtId="0" fontId="7" fillId="2" borderId="12" xfId="0" applyFont="1" applyFill="1" applyBorder="1" applyAlignment="1">
      <alignment wrapText="1"/>
    </xf>
    <xf numFmtId="42" fontId="0" fillId="11" borderId="12" xfId="0" applyNumberFormat="1" applyFill="1" applyBorder="1"/>
    <xf numFmtId="0" fontId="7" fillId="2" borderId="33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left" vertical="center"/>
    </xf>
    <xf numFmtId="0" fontId="19" fillId="0" borderId="31" xfId="0" applyFont="1" applyBorder="1" applyAlignment="1">
      <alignment horizontal="left"/>
    </xf>
    <xf numFmtId="0" fontId="19" fillId="8" borderId="30" xfId="0" applyFont="1" applyFill="1" applyBorder="1" applyAlignment="1">
      <alignment horizontal="left"/>
    </xf>
    <xf numFmtId="0" fontId="19" fillId="8" borderId="30" xfId="0" applyFont="1" applyFill="1" applyBorder="1" applyAlignment="1">
      <alignment horizontal="left" wrapText="1"/>
    </xf>
    <xf numFmtId="0" fontId="0" fillId="0" borderId="31" xfId="0" applyBorder="1" applyAlignment="1">
      <alignment horizontal="left"/>
    </xf>
    <xf numFmtId="0" fontId="19" fillId="8" borderId="29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42" fontId="0" fillId="8" borderId="1" xfId="0" applyNumberFormat="1" applyFill="1" applyBorder="1"/>
    <xf numFmtId="42" fontId="0" fillId="8" borderId="11" xfId="0" applyNumberFormat="1" applyFill="1" applyBorder="1"/>
    <xf numFmtId="42" fontId="0" fillId="8" borderId="26" xfId="0" applyNumberFormat="1" applyFill="1" applyBorder="1"/>
    <xf numFmtId="0" fontId="7" fillId="2" borderId="10" xfId="0" applyFont="1" applyFill="1" applyBorder="1" applyAlignment="1">
      <alignment wrapText="1"/>
    </xf>
    <xf numFmtId="42" fontId="0" fillId="8" borderId="12" xfId="0" applyNumberFormat="1" applyFill="1" applyBorder="1"/>
    <xf numFmtId="42" fontId="0" fillId="8" borderId="14" xfId="0" applyNumberFormat="1" applyFill="1" applyBorder="1"/>
    <xf numFmtId="42" fontId="0" fillId="8" borderId="25" xfId="0" applyNumberFormat="1" applyFill="1" applyBorder="1"/>
    <xf numFmtId="0" fontId="7" fillId="2" borderId="16" xfId="0" applyFont="1" applyFill="1" applyBorder="1" applyAlignment="1">
      <alignment wrapText="1"/>
    </xf>
    <xf numFmtId="0" fontId="19" fillId="14" borderId="12" xfId="0" applyFont="1" applyFill="1" applyBorder="1" applyProtection="1">
      <protection locked="0"/>
    </xf>
    <xf numFmtId="44" fontId="1" fillId="0" borderId="20" xfId="0" applyNumberFormat="1" applyFont="1" applyBorder="1" applyProtection="1">
      <protection locked="0"/>
    </xf>
    <xf numFmtId="44" fontId="21" fillId="5" borderId="2" xfId="0" applyNumberFormat="1" applyFont="1" applyFill="1" applyBorder="1" applyAlignment="1">
      <alignment horizontal="center"/>
    </xf>
    <xf numFmtId="44" fontId="21" fillId="0" borderId="1" xfId="0" applyNumberFormat="1" applyFont="1" applyBorder="1" applyAlignment="1">
      <alignment horizontal="center"/>
    </xf>
    <xf numFmtId="44" fontId="21" fillId="4" borderId="2" xfId="0" applyNumberFormat="1" applyFont="1" applyFill="1" applyBorder="1" applyAlignment="1">
      <alignment horizontal="center"/>
    </xf>
    <xf numFmtId="42" fontId="19" fillId="11" borderId="25" xfId="0" applyNumberFormat="1" applyFont="1" applyFill="1" applyBorder="1"/>
    <xf numFmtId="10" fontId="0" fillId="11" borderId="12" xfId="0" applyNumberFormat="1" applyFill="1" applyBorder="1"/>
    <xf numFmtId="0" fontId="1" fillId="0" borderId="5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0" fillId="2" borderId="3" xfId="0" applyFont="1" applyFill="1" applyBorder="1"/>
    <xf numFmtId="44" fontId="21" fillId="0" borderId="2" xfId="0" applyNumberFormat="1" applyFont="1" applyBorder="1" applyAlignment="1">
      <alignment horizontal="center"/>
    </xf>
    <xf numFmtId="164" fontId="1" fillId="4" borderId="8" xfId="0" applyNumberFormat="1" applyFont="1" applyFill="1" applyBorder="1"/>
    <xf numFmtId="0" fontId="1" fillId="4" borderId="8" xfId="0" applyFont="1" applyFill="1" applyBorder="1"/>
    <xf numFmtId="0" fontId="12" fillId="7" borderId="8" xfId="0" applyFont="1" applyFill="1" applyBorder="1"/>
    <xf numFmtId="0" fontId="1" fillId="7" borderId="8" xfId="0" applyFont="1" applyFill="1" applyBorder="1" applyAlignment="1">
      <alignment horizontal="center"/>
    </xf>
    <xf numFmtId="44" fontId="5" fillId="0" borderId="8" xfId="0" applyNumberFormat="1" applyFont="1" applyBorder="1" applyProtection="1">
      <protection locked="0"/>
    </xf>
    <xf numFmtId="42" fontId="5" fillId="0" borderId="23" xfId="0" applyNumberFormat="1" applyFont="1" applyBorder="1"/>
    <xf numFmtId="42" fontId="5" fillId="0" borderId="24" xfId="0" applyNumberFormat="1" applyFont="1" applyBorder="1"/>
    <xf numFmtId="0" fontId="19" fillId="0" borderId="0" xfId="0" quotePrefix="1" applyFont="1"/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4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/>
    <xf numFmtId="0" fontId="5" fillId="0" borderId="0" xfId="0" applyFont="1" applyAlignment="1">
      <alignment horizontal="center"/>
    </xf>
    <xf numFmtId="44" fontId="1" fillId="0" borderId="34" xfId="0" applyNumberFormat="1" applyFont="1" applyBorder="1" applyAlignment="1" applyProtection="1">
      <alignment horizontal="left"/>
      <protection locked="0"/>
    </xf>
    <xf numFmtId="44" fontId="1" fillId="0" borderId="5" xfId="0" applyNumberFormat="1" applyFont="1" applyBorder="1" applyAlignment="1">
      <alignment horizontal="center"/>
    </xf>
    <xf numFmtId="44" fontId="21" fillId="0" borderId="35" xfId="0" applyNumberFormat="1" applyFont="1" applyBorder="1" applyAlignment="1">
      <alignment horizontal="center"/>
    </xf>
    <xf numFmtId="44" fontId="21" fillId="0" borderId="12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44" fontId="1" fillId="0" borderId="3" xfId="0" applyNumberFormat="1" applyFont="1" applyBorder="1" applyAlignment="1" applyProtection="1">
      <alignment horizontal="left"/>
      <protection locked="0"/>
    </xf>
    <xf numFmtId="44" fontId="1" fillId="0" borderId="21" xfId="0" applyNumberFormat="1" applyFont="1" applyBorder="1" applyAlignment="1">
      <alignment horizontal="center"/>
    </xf>
    <xf numFmtId="10" fontId="18" fillId="13" borderId="37" xfId="2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4" fontId="1" fillId="0" borderId="32" xfId="0" applyNumberFormat="1" applyFont="1" applyBorder="1" applyAlignment="1" applyProtection="1">
      <alignment horizontal="left"/>
      <protection locked="0"/>
    </xf>
    <xf numFmtId="44" fontId="1" fillId="7" borderId="3" xfId="0" applyNumberFormat="1" applyFont="1" applyFill="1" applyBorder="1" applyAlignment="1">
      <alignment horizontal="center"/>
    </xf>
    <xf numFmtId="44" fontId="1" fillId="0" borderId="3" xfId="0" applyNumberFormat="1" applyFont="1" applyBorder="1" applyAlignment="1" applyProtection="1">
      <alignment horizontal="center"/>
      <protection locked="0"/>
    </xf>
    <xf numFmtId="164" fontId="10" fillId="2" borderId="35" xfId="0" applyNumberFormat="1" applyFont="1" applyFill="1" applyBorder="1" applyAlignment="1">
      <alignment horizontal="center"/>
    </xf>
    <xf numFmtId="44" fontId="1" fillId="0" borderId="32" xfId="0" applyNumberFormat="1" applyFont="1" applyBorder="1" applyAlignment="1" applyProtection="1">
      <alignment horizontal="center"/>
      <protection locked="0"/>
    </xf>
    <xf numFmtId="0" fontId="1" fillId="0" borderId="8" xfId="0" applyFont="1" applyBorder="1"/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1" fillId="0" borderId="0" xfId="0" applyFont="1" applyFill="1"/>
    <xf numFmtId="9" fontId="1" fillId="0" borderId="8" xfId="0" applyNumberFormat="1" applyFont="1" applyFill="1" applyBorder="1" applyAlignment="1">
      <alignment horizontal="center"/>
    </xf>
    <xf numFmtId="44" fontId="1" fillId="0" borderId="32" xfId="3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/>
    <xf numFmtId="0" fontId="30" fillId="0" borderId="3" xfId="0" applyFont="1" applyBorder="1" applyAlignment="1"/>
    <xf numFmtId="44" fontId="21" fillId="5" borderId="35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center"/>
    </xf>
    <xf numFmtId="0" fontId="16" fillId="0" borderId="8" xfId="0" applyFont="1" applyFill="1" applyBorder="1"/>
    <xf numFmtId="0" fontId="1" fillId="0" borderId="8" xfId="0" applyFont="1" applyFill="1" applyBorder="1"/>
    <xf numFmtId="0" fontId="5" fillId="0" borderId="12" xfId="0" applyFont="1" applyBorder="1"/>
    <xf numFmtId="42" fontId="0" fillId="0" borderId="12" xfId="0" applyNumberFormat="1" applyBorder="1"/>
    <xf numFmtId="0" fontId="19" fillId="0" borderId="8" xfId="0" applyFont="1" applyFill="1" applyBorder="1"/>
    <xf numFmtId="165" fontId="0" fillId="0" borderId="8" xfId="1" applyNumberFormat="1" applyFont="1" applyBorder="1"/>
    <xf numFmtId="0" fontId="19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42" fontId="0" fillId="0" borderId="8" xfId="0" applyNumberFormat="1" applyBorder="1"/>
    <xf numFmtId="44" fontId="1" fillId="0" borderId="32" xfId="1" applyFont="1" applyBorder="1" applyAlignment="1" applyProtection="1">
      <alignment horizontal="center"/>
      <protection locked="0"/>
    </xf>
    <xf numFmtId="164" fontId="10" fillId="2" borderId="3" xfId="0" applyNumberFormat="1" applyFont="1" applyFill="1" applyBorder="1" applyAlignment="1">
      <alignment horizontal="center"/>
    </xf>
    <xf numFmtId="44" fontId="6" fillId="5" borderId="42" xfId="0" applyNumberFormat="1" applyFont="1" applyFill="1" applyBorder="1" applyAlignment="1">
      <alignment horizontal="left"/>
    </xf>
    <xf numFmtId="0" fontId="10" fillId="2" borderId="32" xfId="0" applyFont="1" applyFill="1" applyBorder="1"/>
    <xf numFmtId="44" fontId="1" fillId="0" borderId="32" xfId="1" applyFont="1" applyBorder="1" applyAlignment="1" applyProtection="1">
      <alignment horizontal="left"/>
      <protection locked="0"/>
    </xf>
    <xf numFmtId="44" fontId="31" fillId="15" borderId="32" xfId="0" applyNumberFormat="1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>
      <alignment horizontal="center" wrapText="1"/>
    </xf>
    <xf numFmtId="44" fontId="1" fillId="4" borderId="32" xfId="0" applyNumberFormat="1" applyFont="1" applyFill="1" applyBorder="1" applyAlignment="1" applyProtection="1">
      <alignment horizontal="center"/>
      <protection locked="0"/>
    </xf>
    <xf numFmtId="44" fontId="18" fillId="13" borderId="32" xfId="2" applyNumberFormat="1" applyFont="1" applyFill="1" applyBorder="1" applyAlignment="1">
      <alignment horizontal="center"/>
    </xf>
    <xf numFmtId="44" fontId="21" fillId="5" borderId="36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44" fontId="1" fillId="0" borderId="2" xfId="0" applyNumberFormat="1" applyFont="1" applyBorder="1" applyAlignment="1" applyProtection="1">
      <alignment horizontal="left"/>
      <protection locked="0"/>
    </xf>
    <xf numFmtId="0" fontId="10" fillId="2" borderId="2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42" fontId="0" fillId="8" borderId="12" xfId="0" applyNumberFormat="1" applyFill="1" applyBorder="1" applyProtection="1"/>
    <xf numFmtId="43" fontId="19" fillId="0" borderId="22" xfId="0" applyNumberFormat="1" applyFont="1" applyBorder="1"/>
    <xf numFmtId="42" fontId="5" fillId="8" borderId="25" xfId="0" applyNumberFormat="1" applyFont="1" applyFill="1" applyBorder="1"/>
    <xf numFmtId="43" fontId="5" fillId="8" borderId="32" xfId="0" applyNumberFormat="1" applyFont="1" applyFill="1" applyBorder="1"/>
    <xf numFmtId="37" fontId="0" fillId="0" borderId="45" xfId="0" applyNumberFormat="1" applyBorder="1"/>
    <xf numFmtId="42" fontId="0" fillId="14" borderId="44" xfId="0" applyNumberFormat="1" applyFill="1" applyBorder="1" applyProtection="1">
      <protection locked="0"/>
    </xf>
    <xf numFmtId="44" fontId="32" fillId="0" borderId="1" xfId="0" applyNumberFormat="1" applyFont="1" applyBorder="1" applyAlignment="1" applyProtection="1">
      <alignment horizontal="left"/>
      <protection locked="0"/>
    </xf>
    <xf numFmtId="44" fontId="32" fillId="0" borderId="1" xfId="0" applyNumberFormat="1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44" fontId="1" fillId="0" borderId="2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4" fillId="0" borderId="3" xfId="0" applyFont="1" applyBorder="1" applyAlignment="1"/>
    <xf numFmtId="0" fontId="6" fillId="5" borderId="2" xfId="0" applyFont="1" applyFill="1" applyBorder="1" applyAlignment="1">
      <alignment horizontal="left"/>
    </xf>
    <xf numFmtId="0" fontId="4" fillId="0" borderId="4" xfId="0" applyFont="1" applyBorder="1" applyAlignment="1"/>
    <xf numFmtId="0" fontId="1" fillId="9" borderId="2" xfId="0" applyFont="1" applyFill="1" applyBorder="1" applyAlignment="1">
      <alignment horizontal="left"/>
    </xf>
    <xf numFmtId="0" fontId="4" fillId="9" borderId="3" xfId="0" applyFont="1" applyFill="1" applyBorder="1" applyAlignment="1"/>
    <xf numFmtId="0" fontId="18" fillId="0" borderId="13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44" fontId="1" fillId="0" borderId="2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protection locked="0"/>
    </xf>
    <xf numFmtId="0" fontId="11" fillId="2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4" fillId="0" borderId="9" xfId="0" applyFont="1" applyBorder="1" applyAlignment="1"/>
    <xf numFmtId="0" fontId="4" fillId="0" borderId="41" xfId="0" applyFont="1" applyBorder="1" applyAlignment="1"/>
    <xf numFmtId="0" fontId="10" fillId="2" borderId="2" xfId="0" applyFont="1" applyFill="1" applyBorder="1" applyAlignment="1">
      <alignment horizontal="left"/>
    </xf>
    <xf numFmtId="0" fontId="4" fillId="0" borderId="5" xfId="0" applyFont="1" applyBorder="1" applyAlignment="1"/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5" borderId="35" xfId="0" applyFont="1" applyFill="1" applyBorder="1" applyAlignment="1">
      <alignment horizontal="left"/>
    </xf>
    <xf numFmtId="0" fontId="4" fillId="0" borderId="6" xfId="0" applyFont="1" applyBorder="1" applyAlignment="1"/>
    <xf numFmtId="0" fontId="1" fillId="0" borderId="12" xfId="0" applyFont="1" applyBorder="1" applyAlignment="1">
      <alignment horizontal="left"/>
    </xf>
    <xf numFmtId="0" fontId="0" fillId="0" borderId="12" xfId="0" applyBorder="1" applyAlignment="1"/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/>
    <xf numFmtId="0" fontId="1" fillId="5" borderId="2" xfId="0" applyFont="1" applyFill="1" applyBorder="1" applyAlignment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protection locked="0"/>
    </xf>
    <xf numFmtId="44" fontId="1" fillId="9" borderId="2" xfId="0" applyNumberFormat="1" applyFont="1" applyFill="1" applyBorder="1" applyAlignment="1" applyProtection="1">
      <alignment horizontal="left"/>
      <protection locked="0"/>
    </xf>
    <xf numFmtId="0" fontId="4" fillId="9" borderId="4" xfId="0" applyFont="1" applyFill="1" applyBorder="1" applyAlignment="1" applyProtection="1">
      <protection locked="0"/>
    </xf>
    <xf numFmtId="44" fontId="1" fillId="9" borderId="2" xfId="0" applyNumberFormat="1" applyFont="1" applyFill="1" applyBorder="1" applyAlignment="1" applyProtection="1">
      <alignment horizontal="left" wrapText="1"/>
      <protection locked="0"/>
    </xf>
    <xf numFmtId="0" fontId="11" fillId="2" borderId="36" xfId="0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44" fontId="1" fillId="0" borderId="5" xfId="0" applyNumberFormat="1" applyFont="1" applyBorder="1" applyAlignment="1" applyProtection="1">
      <alignment horizontal="center"/>
      <protection locked="0"/>
    </xf>
    <xf numFmtId="44" fontId="1" fillId="0" borderId="6" xfId="0" applyNumberFormat="1" applyFont="1" applyBorder="1" applyAlignment="1" applyProtection="1">
      <alignment horizontal="center"/>
      <protection locked="0"/>
    </xf>
    <xf numFmtId="44" fontId="1" fillId="0" borderId="15" xfId="0" applyNumberFormat="1" applyFont="1" applyBorder="1" applyAlignment="1" applyProtection="1">
      <alignment horizontal="center"/>
      <protection locked="0"/>
    </xf>
    <xf numFmtId="44" fontId="1" fillId="0" borderId="12" xfId="0" applyNumberFormat="1" applyFont="1" applyBorder="1" applyAlignment="1" applyProtection="1">
      <alignment horizontal="center"/>
      <protection locked="0"/>
    </xf>
    <xf numFmtId="0" fontId="30" fillId="0" borderId="12" xfId="0" applyFont="1" applyBorder="1" applyAlignment="1">
      <alignment horizontal="left"/>
    </xf>
    <xf numFmtId="0" fontId="30" fillId="0" borderId="13" xfId="0" applyFont="1" applyBorder="1" applyAlignment="1">
      <alignment horizontal="left"/>
    </xf>
    <xf numFmtId="0" fontId="30" fillId="0" borderId="12" xfId="0" applyFont="1" applyBorder="1" applyAlignment="1">
      <alignment horizontal="center"/>
    </xf>
    <xf numFmtId="44" fontId="1" fillId="5" borderId="35" xfId="0" applyNumberFormat="1" applyFont="1" applyFill="1" applyBorder="1" applyAlignment="1">
      <alignment horizontal="center"/>
    </xf>
    <xf numFmtId="44" fontId="1" fillId="5" borderId="2" xfId="0" applyNumberFormat="1" applyFont="1" applyFill="1" applyBorder="1" applyAlignment="1">
      <alignment horizontal="left"/>
    </xf>
    <xf numFmtId="0" fontId="18" fillId="0" borderId="1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7" fillId="0" borderId="15" xfId="0" applyFont="1" applyBorder="1" applyAlignment="1">
      <alignment horizontal="left" wrapText="1"/>
    </xf>
    <xf numFmtId="0" fontId="17" fillId="0" borderId="12" xfId="0" applyFont="1" applyBorder="1" applyAlignment="1">
      <alignment horizontal="left" wrapText="1"/>
    </xf>
    <xf numFmtId="44" fontId="1" fillId="0" borderId="2" xfId="0" applyNumberFormat="1" applyFont="1" applyBorder="1" applyAlignment="1">
      <alignment horizontal="left"/>
    </xf>
    <xf numFmtId="0" fontId="4" fillId="9" borderId="4" xfId="0" applyFont="1" applyFill="1" applyBorder="1" applyAlignment="1" applyProtection="1">
      <alignment wrapText="1"/>
      <protection locked="0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/>
    <xf numFmtId="0" fontId="17" fillId="0" borderId="13" xfId="0" applyFont="1" applyBorder="1" applyAlignment="1" applyProtection="1">
      <alignment horizontal="left" wrapText="1"/>
      <protection locked="0"/>
    </xf>
    <xf numFmtId="0" fontId="18" fillId="0" borderId="15" xfId="0" applyFont="1" applyBorder="1" applyAlignment="1" applyProtection="1">
      <alignment horizontal="left" wrapText="1"/>
      <protection locked="0"/>
    </xf>
    <xf numFmtId="44" fontId="1" fillId="9" borderId="27" xfId="0" applyNumberFormat="1" applyFont="1" applyFill="1" applyBorder="1" applyAlignment="1" applyProtection="1">
      <alignment vertical="center"/>
      <protection locked="0"/>
    </xf>
    <xf numFmtId="0" fontId="0" fillId="9" borderId="28" xfId="0" applyFill="1" applyBorder="1" applyAlignment="1">
      <alignment vertical="center"/>
    </xf>
    <xf numFmtId="0" fontId="1" fillId="7" borderId="2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9" fillId="0" borderId="38" xfId="0" applyFont="1" applyBorder="1" applyAlignment="1" applyProtection="1">
      <alignment horizontal="center"/>
      <protection locked="0"/>
    </xf>
    <xf numFmtId="0" fontId="29" fillId="0" borderId="39" xfId="0" applyFont="1" applyBorder="1" applyAlignment="1" applyProtection="1">
      <alignment horizontal="center"/>
      <protection locked="0"/>
    </xf>
    <xf numFmtId="0" fontId="29" fillId="0" borderId="40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14" borderId="13" xfId="0" applyFill="1" applyBorder="1" applyAlignment="1" applyProtection="1">
      <alignment wrapText="1"/>
      <protection locked="0"/>
    </xf>
    <xf numFmtId="0" fontId="0" fillId="0" borderId="15" xfId="0" applyBorder="1" applyAlignment="1" applyProtection="1">
      <protection locked="0"/>
    </xf>
    <xf numFmtId="0" fontId="7" fillId="2" borderId="13" xfId="0" applyFont="1" applyFill="1" applyBorder="1" applyAlignment="1">
      <alignment wrapText="1"/>
    </xf>
    <xf numFmtId="0" fontId="0" fillId="0" borderId="15" xfId="0" applyBorder="1" applyAlignment="1"/>
    <xf numFmtId="42" fontId="0" fillId="14" borderId="13" xfId="0" applyNumberFormat="1" applyFill="1" applyBorder="1" applyAlignment="1" applyProtection="1">
      <alignment wrapText="1"/>
      <protection locked="0"/>
    </xf>
    <xf numFmtId="0" fontId="2" fillId="2" borderId="7" xfId="0" applyFont="1" applyFill="1" applyBorder="1" applyAlignment="1">
      <alignment horizontal="left"/>
    </xf>
    <xf numFmtId="0" fontId="0" fillId="0" borderId="8" xfId="0" applyBorder="1" applyAlignment="1"/>
    <xf numFmtId="0" fontId="2" fillId="2" borderId="2" xfId="0" applyFont="1" applyFill="1" applyBorder="1" applyAlignment="1">
      <alignment horizontal="left"/>
    </xf>
    <xf numFmtId="0" fontId="0" fillId="0" borderId="3" xfId="0" applyBorder="1" applyAlignment="1"/>
    <xf numFmtId="0" fontId="19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Currency" xfId="1" builtinId="4"/>
    <cellStyle name="Currency 2" xfId="4" xr:uid="{CA1AFE24-B3EE-4947-BD6D-336127F4F80A}"/>
    <cellStyle name="Normal" xfId="0" builtinId="0"/>
    <cellStyle name="Normal 2" xfId="3" xr:uid="{21C82A0B-4B16-4DE6-97CA-9359E216F458}"/>
    <cellStyle name="Percent" xfId="2" builtinId="5"/>
    <cellStyle name="Percent 2" xfId="5" xr:uid="{0649F33E-EC21-4BDF-8411-C23E0196265A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7C80"/>
      <color rgb="FFFA5C5C"/>
      <color rgb="FFD8D8D8"/>
      <color rgb="FFDDD9C3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4"/>
  <sheetViews>
    <sheetView tabSelected="1" zoomScale="50" zoomScaleNormal="50" workbookViewId="0">
      <selection activeCell="B44" sqref="B44:D44"/>
    </sheetView>
  </sheetViews>
  <sheetFormatPr defaultColWidth="11.25" defaultRowHeight="15" customHeight="1" x14ac:dyDescent="0.25"/>
  <cols>
    <col min="1" max="1" width="8.25" customWidth="1"/>
    <col min="2" max="2" width="54.375" bestFit="1" customWidth="1"/>
    <col min="3" max="3" width="7.375" bestFit="1" customWidth="1"/>
    <col min="4" max="4" width="32.625" bestFit="1" customWidth="1"/>
    <col min="5" max="5" width="25.5" customWidth="1"/>
    <col min="6" max="6" width="12.5" customWidth="1"/>
    <col min="7" max="7" width="23.5" customWidth="1"/>
    <col min="8" max="8" width="21.5" customWidth="1"/>
    <col min="9" max="9" width="22.875" customWidth="1"/>
    <col min="10" max="10" width="12.75" customWidth="1"/>
    <col min="11" max="11" width="16.75" customWidth="1"/>
    <col min="12" max="12" width="28.75" customWidth="1"/>
    <col min="13" max="13" width="64.125" customWidth="1"/>
    <col min="14" max="14" width="9" customWidth="1"/>
    <col min="15" max="15" width="14.75" customWidth="1"/>
    <col min="16" max="27" width="9" customWidth="1"/>
  </cols>
  <sheetData>
    <row r="1" spans="1:47" ht="98.25" customHeight="1" thickBot="1" x14ac:dyDescent="0.45">
      <c r="A1" s="1"/>
      <c r="B1" s="136"/>
      <c r="C1" s="136"/>
      <c r="D1" s="136"/>
      <c r="E1" s="136"/>
      <c r="F1" s="116"/>
      <c r="G1" s="116"/>
      <c r="H1" s="116"/>
      <c r="I1" s="116"/>
      <c r="J1" s="116"/>
      <c r="K1" s="116"/>
      <c r="L1" s="136"/>
      <c r="M1" s="11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7" ht="35.1" customHeight="1" thickBot="1" x14ac:dyDescent="0.55000000000000004">
      <c r="A2" s="116"/>
      <c r="B2" s="139" t="s">
        <v>0</v>
      </c>
      <c r="C2" s="241"/>
      <c r="D2" s="242"/>
      <c r="E2" s="242"/>
      <c r="F2" s="242"/>
      <c r="G2" s="242"/>
      <c r="H2" s="242"/>
      <c r="I2" s="242"/>
      <c r="J2" s="242"/>
      <c r="K2" s="242"/>
      <c r="L2" s="242"/>
      <c r="M2" s="243"/>
      <c r="N2" s="13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U2" s="65" t="s">
        <v>1</v>
      </c>
    </row>
    <row r="3" spans="1:47" ht="35.1" customHeight="1" thickBot="1" x14ac:dyDescent="0.55000000000000004">
      <c r="A3" s="116"/>
      <c r="B3" s="139" t="s">
        <v>2</v>
      </c>
      <c r="C3" s="241"/>
      <c r="D3" s="242"/>
      <c r="E3" s="242"/>
      <c r="F3" s="242"/>
      <c r="G3" s="242"/>
      <c r="H3" s="242"/>
      <c r="I3" s="242"/>
      <c r="J3" s="242"/>
      <c r="K3" s="242"/>
      <c r="L3" s="242"/>
      <c r="M3" s="243"/>
      <c r="N3" s="136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U3" s="65" t="s">
        <v>3</v>
      </c>
    </row>
    <row r="4" spans="1:47" ht="30" customHeight="1" x14ac:dyDescent="0.4">
      <c r="A4" s="1"/>
      <c r="B4" s="137"/>
      <c r="C4" s="116"/>
      <c r="D4" s="116"/>
      <c r="E4" s="116"/>
      <c r="F4" s="116"/>
      <c r="G4" s="116"/>
      <c r="H4" s="116"/>
      <c r="I4" s="137"/>
      <c r="J4" s="137"/>
      <c r="K4" s="137"/>
      <c r="L4" s="138"/>
      <c r="M4" s="13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47" ht="30" customHeight="1" x14ac:dyDescent="0.4">
      <c r="A5" s="1"/>
      <c r="B5" s="205" t="s">
        <v>4</v>
      </c>
      <c r="C5" s="45"/>
      <c r="D5" s="43" t="s">
        <v>5</v>
      </c>
      <c r="E5" s="238" t="s">
        <v>6</v>
      </c>
      <c r="F5" s="239"/>
      <c r="G5" s="239"/>
      <c r="H5" s="239"/>
      <c r="I5" s="240"/>
      <c r="J5" s="4"/>
      <c r="K5" s="4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47" ht="30" customHeight="1" x14ac:dyDescent="0.4">
      <c r="A6" s="1"/>
      <c r="B6" s="206"/>
      <c r="C6" s="46" t="s">
        <v>167</v>
      </c>
      <c r="D6" s="43" t="s">
        <v>7</v>
      </c>
      <c r="E6" s="203" t="s">
        <v>8</v>
      </c>
      <c r="F6" s="204"/>
      <c r="G6" s="204"/>
      <c r="H6" s="204"/>
      <c r="I6" s="204"/>
      <c r="J6" s="4"/>
      <c r="K6" s="4"/>
      <c r="L6" s="5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47" ht="30" customHeight="1" x14ac:dyDescent="0.4">
      <c r="A7" s="1"/>
      <c r="B7" s="204"/>
      <c r="C7" s="47"/>
      <c r="D7" s="44" t="s">
        <v>9</v>
      </c>
      <c r="E7" s="203" t="s">
        <v>10</v>
      </c>
      <c r="F7" s="204"/>
      <c r="G7" s="204"/>
      <c r="H7" s="204"/>
      <c r="I7" s="204"/>
      <c r="J7" s="4"/>
      <c r="K7" s="4"/>
      <c r="L7" s="5"/>
      <c r="M7" s="5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47" ht="30" customHeight="1" x14ac:dyDescent="0.4">
      <c r="A8" s="1"/>
      <c r="B8" s="48"/>
      <c r="C8" s="42"/>
      <c r="D8" s="103"/>
      <c r="E8" s="1"/>
      <c r="F8" s="1"/>
      <c r="G8" s="1"/>
      <c r="H8" s="1"/>
      <c r="I8" s="4"/>
      <c r="J8" s="4"/>
      <c r="K8" s="4"/>
      <c r="L8" s="5"/>
      <c r="M8" s="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47" ht="30" customHeight="1" x14ac:dyDescent="0.5">
      <c r="A9" s="1"/>
      <c r="B9" s="3" t="s">
        <v>11</v>
      </c>
      <c r="C9" s="66"/>
      <c r="D9" s="104"/>
      <c r="E9" s="1"/>
      <c r="F9" s="1"/>
      <c r="G9" s="1"/>
      <c r="H9" s="1"/>
      <c r="I9" s="4"/>
      <c r="J9" s="4"/>
      <c r="K9" s="4"/>
      <c r="L9" s="5"/>
      <c r="M9" s="5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47" ht="30" customHeight="1" thickBot="1" x14ac:dyDescent="0.45">
      <c r="A10" s="1"/>
      <c r="B10" s="2"/>
      <c r="C10" s="2"/>
      <c r="D10" s="2"/>
      <c r="E10" s="2"/>
      <c r="F10" s="1"/>
      <c r="G10" s="1"/>
      <c r="H10" s="1"/>
      <c r="I10" s="1"/>
      <c r="J10" s="1"/>
      <c r="K10" s="1"/>
      <c r="L10" s="7" t="s">
        <v>12</v>
      </c>
      <c r="M10" s="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47" ht="78" customHeight="1" thickBot="1" x14ac:dyDescent="0.45">
      <c r="A11" s="169" t="s">
        <v>13</v>
      </c>
      <c r="B11" s="105"/>
      <c r="C11" s="105"/>
      <c r="D11" s="105"/>
      <c r="E11" s="59" t="s">
        <v>14</v>
      </c>
      <c r="F11" s="64"/>
      <c r="G11" s="163" t="s">
        <v>15</v>
      </c>
      <c r="H11" s="63"/>
      <c r="I11" s="126" t="s">
        <v>16</v>
      </c>
      <c r="J11" s="64"/>
      <c r="K11" s="63" t="s">
        <v>17</v>
      </c>
      <c r="L11" s="197" t="s">
        <v>18</v>
      </c>
      <c r="M11" s="186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47" ht="30" customHeight="1" thickBot="1" x14ac:dyDescent="0.45">
      <c r="A12" s="6">
        <v>1</v>
      </c>
      <c r="B12" s="183" t="s">
        <v>19</v>
      </c>
      <c r="C12" s="184"/>
      <c r="D12" s="184"/>
      <c r="E12" s="97"/>
      <c r="F12" s="50"/>
      <c r="G12" s="97"/>
      <c r="H12" s="127"/>
      <c r="I12" s="131"/>
      <c r="J12" s="50"/>
      <c r="K12" s="106" t="e">
        <f t="shared" ref="K12:K14" si="0">I12/C$9</f>
        <v>#DIV/0!</v>
      </c>
      <c r="L12" s="181"/>
      <c r="M12" s="18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47" ht="30" customHeight="1" thickBot="1" x14ac:dyDescent="0.45">
      <c r="A13" s="6">
        <v>2</v>
      </c>
      <c r="B13" s="183" t="s">
        <v>20</v>
      </c>
      <c r="C13" s="184"/>
      <c r="D13" s="184"/>
      <c r="E13" s="58"/>
      <c r="F13" s="50"/>
      <c r="G13" s="58"/>
      <c r="H13" s="127"/>
      <c r="I13" s="131"/>
      <c r="J13" s="50"/>
      <c r="K13" s="106" t="e">
        <f t="shared" si="0"/>
        <v>#DIV/0!</v>
      </c>
      <c r="L13" s="181"/>
      <c r="M13" s="18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47" ht="30" customHeight="1" x14ac:dyDescent="0.4">
      <c r="A14" s="8"/>
      <c r="B14" s="185" t="s">
        <v>21</v>
      </c>
      <c r="C14" s="184"/>
      <c r="D14" s="186"/>
      <c r="E14" s="57">
        <f>SUM(E12:E13)</f>
        <v>0</v>
      </c>
      <c r="F14" s="10"/>
      <c r="G14" s="57">
        <f t="shared" ref="G14:I14" si="1">SUM(G12:G13)</f>
        <v>0</v>
      </c>
      <c r="H14" s="9"/>
      <c r="I14" s="57">
        <f t="shared" si="1"/>
        <v>0</v>
      </c>
      <c r="J14" s="10"/>
      <c r="K14" s="98" t="e">
        <f t="shared" si="0"/>
        <v>#DIV/0!</v>
      </c>
      <c r="L14" s="229"/>
      <c r="M14" s="18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47" ht="30" customHeight="1" x14ac:dyDescent="0.4">
      <c r="A15" s="24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6"/>
      <c r="N15" s="2"/>
      <c r="O15" s="140"/>
      <c r="P15" s="140"/>
      <c r="Q15" s="140"/>
      <c r="R15" s="140"/>
      <c r="S15" s="2"/>
      <c r="T15" s="2"/>
      <c r="U15" s="2"/>
      <c r="V15" s="2"/>
      <c r="W15" s="2"/>
      <c r="X15" s="2"/>
      <c r="Y15" s="2"/>
      <c r="Z15" s="2"/>
      <c r="AA15" s="2"/>
    </row>
    <row r="16" spans="1:47" ht="30" customHeight="1" thickBot="1" x14ac:dyDescent="0.45">
      <c r="A16" s="197" t="s">
        <v>22</v>
      </c>
      <c r="B16" s="184"/>
      <c r="C16" s="184"/>
      <c r="D16" s="184"/>
      <c r="E16" s="198"/>
      <c r="F16" s="64"/>
      <c r="G16" s="130"/>
      <c r="H16" s="64"/>
      <c r="I16" s="130"/>
      <c r="J16" s="64"/>
      <c r="K16" s="64"/>
      <c r="L16" s="226"/>
      <c r="M16" s="186"/>
      <c r="N16" s="2"/>
      <c r="O16" s="140"/>
      <c r="P16" s="141"/>
      <c r="Q16" s="140"/>
      <c r="R16" s="140"/>
      <c r="S16" s="2"/>
      <c r="T16" s="2"/>
      <c r="U16" s="2"/>
      <c r="V16" s="2"/>
      <c r="W16" s="2"/>
      <c r="X16" s="2"/>
      <c r="Y16" s="2"/>
      <c r="Z16" s="2"/>
      <c r="AA16" s="2"/>
    </row>
    <row r="17" spans="1:27" ht="30" customHeight="1" thickBot="1" x14ac:dyDescent="0.45">
      <c r="A17" s="6">
        <v>3</v>
      </c>
      <c r="B17" s="183" t="s">
        <v>23</v>
      </c>
      <c r="C17" s="184"/>
      <c r="D17" s="184"/>
      <c r="E17" s="58"/>
      <c r="F17" s="50"/>
      <c r="G17" s="131"/>
      <c r="H17" s="127"/>
      <c r="I17" s="131"/>
      <c r="J17" s="50"/>
      <c r="K17" s="106" t="e">
        <f t="shared" ref="K17:K21" si="2">I17/C$9</f>
        <v>#DIV/0!</v>
      </c>
      <c r="L17" s="181"/>
      <c r="M17" s="182"/>
      <c r="N17" s="2"/>
      <c r="O17" s="140"/>
      <c r="P17" s="140"/>
      <c r="Q17" s="140"/>
      <c r="R17" s="140"/>
      <c r="S17" s="2"/>
      <c r="T17" s="2"/>
      <c r="U17" s="2"/>
      <c r="V17" s="2"/>
      <c r="W17" s="2"/>
      <c r="X17" s="2"/>
      <c r="Y17" s="2"/>
      <c r="Z17" s="2"/>
      <c r="AA17" s="2"/>
    </row>
    <row r="18" spans="1:27" ht="48.75" customHeight="1" thickBot="1" x14ac:dyDescent="0.45">
      <c r="A18" s="6">
        <v>4</v>
      </c>
      <c r="B18" s="214" t="s">
        <v>24</v>
      </c>
      <c r="C18" s="184"/>
      <c r="D18" s="184"/>
      <c r="E18" s="121"/>
      <c r="F18" s="50"/>
      <c r="G18" s="131"/>
      <c r="H18" s="127"/>
      <c r="I18" s="131"/>
      <c r="J18" s="50"/>
      <c r="K18" s="106" t="e">
        <f t="shared" si="2"/>
        <v>#DIV/0!</v>
      </c>
      <c r="L18" s="214" t="s">
        <v>25</v>
      </c>
      <c r="M18" s="186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0.25" customHeight="1" thickBot="1" x14ac:dyDescent="0.45">
      <c r="A19" s="6">
        <v>5</v>
      </c>
      <c r="B19" s="214" t="s">
        <v>26</v>
      </c>
      <c r="C19" s="184"/>
      <c r="D19" s="184"/>
      <c r="E19" s="131"/>
      <c r="F19" s="51" t="e">
        <f>E19/E23</f>
        <v>#DIV/0!</v>
      </c>
      <c r="G19" s="131"/>
      <c r="H19" s="51" t="e">
        <f>G19/G23</f>
        <v>#DIV/0!</v>
      </c>
      <c r="I19" s="131"/>
      <c r="J19" s="51" t="e">
        <f>I19/G23</f>
        <v>#DIV/0!</v>
      </c>
      <c r="K19" s="123" t="e">
        <f>I19/C$9</f>
        <v>#DIV/0!</v>
      </c>
      <c r="L19" s="214" t="s">
        <v>27</v>
      </c>
      <c r="M19" s="18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0" customHeight="1" thickBot="1" x14ac:dyDescent="0.45">
      <c r="A20" s="6" t="s">
        <v>28</v>
      </c>
      <c r="B20" s="189" t="s">
        <v>29</v>
      </c>
      <c r="C20" s="190"/>
      <c r="D20" s="190"/>
      <c r="E20" s="131"/>
      <c r="F20" s="122"/>
      <c r="G20" s="131"/>
      <c r="H20" s="122"/>
      <c r="I20" s="131"/>
      <c r="J20" s="122"/>
      <c r="K20" s="124" t="e">
        <f t="shared" si="2"/>
        <v>#DIV/0!</v>
      </c>
      <c r="L20" s="215"/>
      <c r="M20" s="216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0" customHeight="1" thickBot="1" x14ac:dyDescent="0.45">
      <c r="A21" s="167" t="s">
        <v>30</v>
      </c>
      <c r="B21" s="189" t="s">
        <v>31</v>
      </c>
      <c r="C21" s="190"/>
      <c r="D21" s="190"/>
      <c r="E21" s="131"/>
      <c r="F21" s="128"/>
      <c r="G21" s="131"/>
      <c r="H21" s="128"/>
      <c r="I21" s="131"/>
      <c r="J21" s="128"/>
      <c r="K21" s="124" t="e">
        <f t="shared" si="2"/>
        <v>#DIV/0!</v>
      </c>
      <c r="L21" s="217"/>
      <c r="M21" s="21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46.5" customHeight="1" thickBot="1" x14ac:dyDescent="0.45">
      <c r="A22" s="61" t="s">
        <v>32</v>
      </c>
      <c r="B22" s="189" t="s">
        <v>33</v>
      </c>
      <c r="C22" s="190"/>
      <c r="D22" s="190"/>
      <c r="E22" s="162"/>
      <c r="F22" s="129" t="e">
        <f>E22/(E18+E19+E21)</f>
        <v>#DIV/0!</v>
      </c>
      <c r="G22" s="162"/>
      <c r="H22" s="129" t="e">
        <f>G22/(G18+G19+G21)</f>
        <v>#DIV/0!</v>
      </c>
      <c r="I22" s="165"/>
      <c r="J22" s="129" t="e">
        <f>I22/(G18+G19+I21)</f>
        <v>#DIV/0!</v>
      </c>
      <c r="K22" s="124" t="e">
        <f>I22/C$9</f>
        <v>#DIV/0!</v>
      </c>
      <c r="L22" s="227" t="s">
        <v>34</v>
      </c>
      <c r="M22" s="22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6.25" customHeight="1" x14ac:dyDescent="0.4">
      <c r="A23" s="12"/>
      <c r="B23" s="185" t="s">
        <v>35</v>
      </c>
      <c r="C23" s="184"/>
      <c r="D23" s="186"/>
      <c r="E23" s="57">
        <f>SUM(E17:E22)</f>
        <v>0</v>
      </c>
      <c r="F23" s="10"/>
      <c r="G23" s="57">
        <f>SUM(G17:G22)</f>
        <v>0</v>
      </c>
      <c r="H23" s="9"/>
      <c r="I23" s="57">
        <f>SUM(I17:I22)</f>
        <v>0</v>
      </c>
      <c r="J23" s="10"/>
      <c r="K23" s="166" t="e">
        <f>I23/C$9</f>
        <v>#DIV/0!</v>
      </c>
      <c r="L23" s="228"/>
      <c r="M23" s="22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" customHeight="1" x14ac:dyDescent="0.4">
      <c r="A24" s="194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95"/>
      <c r="M24" s="19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0" customHeight="1" thickBot="1" x14ac:dyDescent="0.45">
      <c r="A25" s="197" t="s">
        <v>36</v>
      </c>
      <c r="B25" s="184"/>
      <c r="C25" s="184"/>
      <c r="D25" s="184"/>
      <c r="E25" s="198"/>
      <c r="F25" s="64"/>
      <c r="G25" s="130"/>
      <c r="H25" s="64"/>
      <c r="I25" s="130"/>
      <c r="J25" s="64"/>
      <c r="K25" s="64"/>
      <c r="L25" s="226"/>
      <c r="M25" s="18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0" customHeight="1" thickBot="1" x14ac:dyDescent="0.45">
      <c r="A26" s="6">
        <v>7</v>
      </c>
      <c r="B26" s="183" t="s">
        <v>37</v>
      </c>
      <c r="C26" s="184"/>
      <c r="D26" s="184"/>
      <c r="E26" s="58"/>
      <c r="F26" s="50"/>
      <c r="G26" s="177"/>
      <c r="H26" s="127"/>
      <c r="I26" s="178"/>
      <c r="J26" s="50"/>
      <c r="K26" s="106" t="e">
        <f t="shared" ref="K26:K45" si="3">I26/C$9</f>
        <v>#DIV/0!</v>
      </c>
      <c r="L26" s="181"/>
      <c r="M26" s="18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0" customHeight="1" thickBot="1" x14ac:dyDescent="0.45">
      <c r="A27" s="6">
        <v>8</v>
      </c>
      <c r="B27" s="183" t="s">
        <v>38</v>
      </c>
      <c r="C27" s="184"/>
      <c r="D27" s="184"/>
      <c r="E27" s="58"/>
      <c r="F27" s="50"/>
      <c r="G27" s="177"/>
      <c r="H27" s="127"/>
      <c r="I27" s="177"/>
      <c r="J27" s="50"/>
      <c r="K27" s="106" t="e">
        <f t="shared" si="3"/>
        <v>#DIV/0!</v>
      </c>
      <c r="L27" s="183" t="s">
        <v>39</v>
      </c>
      <c r="M27" s="186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0" customHeight="1" thickBot="1" x14ac:dyDescent="0.45">
      <c r="A28" s="6">
        <v>9</v>
      </c>
      <c r="B28" s="183" t="s">
        <v>40</v>
      </c>
      <c r="C28" s="184"/>
      <c r="D28" s="184"/>
      <c r="E28" s="58"/>
      <c r="F28" s="50"/>
      <c r="G28" s="177"/>
      <c r="H28" s="127"/>
      <c r="I28" s="177"/>
      <c r="J28" s="50"/>
      <c r="K28" s="106" t="e">
        <f t="shared" si="3"/>
        <v>#DIV/0!</v>
      </c>
      <c r="L28" s="181"/>
      <c r="M28" s="18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0" customHeight="1" thickBot="1" x14ac:dyDescent="0.45">
      <c r="A29" s="6">
        <v>10</v>
      </c>
      <c r="B29" s="183" t="s">
        <v>41</v>
      </c>
      <c r="C29" s="184"/>
      <c r="D29" s="184"/>
      <c r="E29" s="58"/>
      <c r="F29" s="52"/>
      <c r="G29" s="177"/>
      <c r="H29" s="127"/>
      <c r="I29" s="177"/>
      <c r="J29" s="132"/>
      <c r="K29" s="106" t="e">
        <f t="shared" si="3"/>
        <v>#DIV/0!</v>
      </c>
      <c r="L29" s="237" t="s">
        <v>42</v>
      </c>
      <c r="M29" s="186"/>
      <c r="N29" s="2"/>
      <c r="O29" s="107"/>
      <c r="P29" s="107"/>
      <c r="Q29" s="107"/>
      <c r="R29" s="108"/>
      <c r="S29" s="2"/>
      <c r="T29" s="2"/>
      <c r="U29" s="2"/>
      <c r="V29" s="2"/>
      <c r="W29" s="2"/>
      <c r="X29" s="2"/>
      <c r="Y29" s="2"/>
      <c r="Z29" s="2"/>
      <c r="AA29" s="2"/>
    </row>
    <row r="30" spans="1:27" ht="30" customHeight="1" thickBot="1" x14ac:dyDescent="0.45">
      <c r="A30" s="6">
        <v>11</v>
      </c>
      <c r="B30" s="183" t="s">
        <v>43</v>
      </c>
      <c r="C30" s="184"/>
      <c r="D30" s="184"/>
      <c r="E30" s="58"/>
      <c r="F30" s="53"/>
      <c r="G30" s="177"/>
      <c r="H30" s="127"/>
      <c r="I30" s="177"/>
      <c r="J30" s="53"/>
      <c r="K30" s="106" t="e">
        <f t="shared" si="3"/>
        <v>#DIV/0!</v>
      </c>
      <c r="L30" s="181"/>
      <c r="M30" s="182"/>
      <c r="N30" s="2"/>
      <c r="O30" s="108"/>
      <c r="P30" s="108"/>
      <c r="Q30" s="108"/>
      <c r="R30" s="108"/>
      <c r="S30" s="2"/>
      <c r="T30" s="2"/>
      <c r="U30" s="2"/>
      <c r="V30" s="2"/>
      <c r="W30" s="2"/>
      <c r="X30" s="2"/>
      <c r="Y30" s="2"/>
      <c r="Z30" s="2"/>
      <c r="AA30" s="2"/>
    </row>
    <row r="31" spans="1:27" ht="30" customHeight="1" thickBot="1" x14ac:dyDescent="0.45">
      <c r="A31" s="6">
        <v>12</v>
      </c>
      <c r="B31" s="183" t="s">
        <v>44</v>
      </c>
      <c r="C31" s="184"/>
      <c r="D31" s="184"/>
      <c r="E31" s="58"/>
      <c r="F31" s="53"/>
      <c r="G31" s="177"/>
      <c r="H31" s="127"/>
      <c r="I31" s="177"/>
      <c r="J31" s="53"/>
      <c r="K31" s="106" t="e">
        <f t="shared" si="3"/>
        <v>#DIV/0!</v>
      </c>
      <c r="L31" s="181"/>
      <c r="M31" s="182"/>
      <c r="N31" s="2"/>
      <c r="O31" s="108"/>
      <c r="P31" s="108"/>
      <c r="Q31" s="108"/>
      <c r="R31" s="108"/>
      <c r="S31" s="2"/>
      <c r="T31" s="2"/>
      <c r="U31" s="2"/>
      <c r="V31" s="2"/>
      <c r="W31" s="2"/>
      <c r="X31" s="2"/>
      <c r="Y31" s="2"/>
      <c r="Z31" s="2"/>
      <c r="AA31" s="2"/>
    </row>
    <row r="32" spans="1:27" ht="30" customHeight="1" thickBot="1" x14ac:dyDescent="0.45">
      <c r="A32" s="6">
        <v>13</v>
      </c>
      <c r="B32" s="183" t="s">
        <v>45</v>
      </c>
      <c r="C32" s="184"/>
      <c r="D32" s="184"/>
      <c r="E32" s="58"/>
      <c r="F32" s="53"/>
      <c r="G32" s="177"/>
      <c r="H32" s="127"/>
      <c r="I32" s="177"/>
      <c r="J32" s="53"/>
      <c r="K32" s="106" t="e">
        <f t="shared" si="3"/>
        <v>#DIV/0!</v>
      </c>
      <c r="L32" s="181"/>
      <c r="M32" s="18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0" customHeight="1" thickBot="1" x14ac:dyDescent="0.45">
      <c r="A33" s="6">
        <v>14</v>
      </c>
      <c r="B33" s="183" t="s">
        <v>46</v>
      </c>
      <c r="C33" s="184"/>
      <c r="D33" s="184"/>
      <c r="E33" s="58"/>
      <c r="F33" s="53"/>
      <c r="G33" s="177"/>
      <c r="H33" s="127"/>
      <c r="I33" s="177"/>
      <c r="J33" s="53"/>
      <c r="K33" s="106" t="e">
        <f t="shared" si="3"/>
        <v>#DIV/0!</v>
      </c>
      <c r="L33" s="181"/>
      <c r="M33" s="18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" customHeight="1" thickBot="1" x14ac:dyDescent="0.45">
      <c r="A34" s="6">
        <v>15</v>
      </c>
      <c r="B34" s="183" t="s">
        <v>47</v>
      </c>
      <c r="C34" s="184"/>
      <c r="D34" s="184"/>
      <c r="E34" s="58"/>
      <c r="F34" s="53"/>
      <c r="G34" s="177"/>
      <c r="H34" s="127"/>
      <c r="I34" s="177"/>
      <c r="J34" s="53"/>
      <c r="K34" s="106" t="e">
        <f t="shared" si="3"/>
        <v>#DIV/0!</v>
      </c>
      <c r="L34" s="181"/>
      <c r="M34" s="18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0" customHeight="1" thickBot="1" x14ac:dyDescent="0.45">
      <c r="A35" s="6">
        <v>16</v>
      </c>
      <c r="B35" s="183" t="s">
        <v>48</v>
      </c>
      <c r="C35" s="184"/>
      <c r="D35" s="184"/>
      <c r="E35" s="58"/>
      <c r="F35" s="52"/>
      <c r="G35" s="177"/>
      <c r="H35" s="127"/>
      <c r="I35" s="177"/>
      <c r="J35" s="132"/>
      <c r="K35" s="106" t="e">
        <f t="shared" si="3"/>
        <v>#DIV/0!</v>
      </c>
      <c r="L35" s="237" t="s">
        <v>42</v>
      </c>
      <c r="M35" s="186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30" customHeight="1" thickBot="1" x14ac:dyDescent="0.45">
      <c r="A36" s="6">
        <v>17</v>
      </c>
      <c r="B36" s="183" t="s">
        <v>49</v>
      </c>
      <c r="C36" s="184"/>
      <c r="D36" s="184"/>
      <c r="E36" s="58"/>
      <c r="F36" s="53"/>
      <c r="G36" s="177"/>
      <c r="H36" s="127"/>
      <c r="I36" s="177"/>
      <c r="J36" s="53"/>
      <c r="K36" s="106" t="e">
        <f t="shared" si="3"/>
        <v>#DIV/0!</v>
      </c>
      <c r="L36" s="181"/>
      <c r="M36" s="18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30" customHeight="1" thickBot="1" x14ac:dyDescent="0.45">
      <c r="A37" s="6">
        <v>18</v>
      </c>
      <c r="B37" s="183" t="s">
        <v>50</v>
      </c>
      <c r="C37" s="184"/>
      <c r="D37" s="184"/>
      <c r="E37" s="58"/>
      <c r="F37" s="53"/>
      <c r="G37" s="177"/>
      <c r="H37" s="127"/>
      <c r="I37" s="177"/>
      <c r="J37" s="53"/>
      <c r="K37" s="106" t="e">
        <f t="shared" si="3"/>
        <v>#DIV/0!</v>
      </c>
      <c r="L37" s="181"/>
      <c r="M37" s="18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30" customHeight="1" thickBot="1" x14ac:dyDescent="0.45">
      <c r="A38" s="6">
        <v>19</v>
      </c>
      <c r="B38" s="183" t="s">
        <v>51</v>
      </c>
      <c r="C38" s="184"/>
      <c r="D38" s="184"/>
      <c r="E38" s="58"/>
      <c r="F38" s="53"/>
      <c r="G38" s="177"/>
      <c r="H38" s="127"/>
      <c r="I38" s="177"/>
      <c r="J38" s="53"/>
      <c r="K38" s="106" t="e">
        <f t="shared" si="3"/>
        <v>#DIV/0!</v>
      </c>
      <c r="L38" s="181"/>
      <c r="M38" s="18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30" customHeight="1" thickBot="1" x14ac:dyDescent="0.45">
      <c r="A39" s="6">
        <v>20</v>
      </c>
      <c r="B39" s="183" t="s">
        <v>52</v>
      </c>
      <c r="C39" s="184"/>
      <c r="D39" s="184"/>
      <c r="E39" s="58"/>
      <c r="F39" s="53"/>
      <c r="G39" s="177"/>
      <c r="H39" s="127"/>
      <c r="I39" s="177"/>
      <c r="J39" s="53"/>
      <c r="K39" s="106" t="e">
        <f t="shared" si="3"/>
        <v>#DIV/0!</v>
      </c>
      <c r="L39" s="181"/>
      <c r="M39" s="18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0.25" customHeight="1" thickBot="1" x14ac:dyDescent="0.45">
      <c r="A40" s="6">
        <v>21</v>
      </c>
      <c r="B40" s="183" t="s">
        <v>53</v>
      </c>
      <c r="C40" s="184"/>
      <c r="D40" s="184"/>
      <c r="E40" s="58"/>
      <c r="F40" s="51" t="e">
        <f>(E39+E40)/Ownership!$G$13</f>
        <v>#DIV/0!</v>
      </c>
      <c r="G40" s="177"/>
      <c r="H40" s="51" t="e">
        <f>(G39+G40)/Ownership!$G$13</f>
        <v>#DIV/0!</v>
      </c>
      <c r="I40" s="177"/>
      <c r="J40" s="51" t="e">
        <f>(I39+I40)/Ownership!$G$13</f>
        <v>#DIV/0!</v>
      </c>
      <c r="K40" s="106" t="e">
        <f t="shared" si="3"/>
        <v>#DIV/0!</v>
      </c>
      <c r="L40" s="224" t="s">
        <v>54</v>
      </c>
      <c r="M40" s="22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30" customHeight="1" thickBot="1" x14ac:dyDescent="0.45">
      <c r="A41" s="6">
        <v>22</v>
      </c>
      <c r="B41" s="183" t="s">
        <v>55</v>
      </c>
      <c r="C41" s="184"/>
      <c r="D41" s="184"/>
      <c r="E41" s="58"/>
      <c r="F41" s="54"/>
      <c r="G41" s="131"/>
      <c r="H41" s="127"/>
      <c r="I41" s="177"/>
      <c r="J41" s="54"/>
      <c r="K41" s="99" t="e">
        <f t="shared" si="3"/>
        <v>#DIV/0!</v>
      </c>
      <c r="L41" s="181"/>
      <c r="M41" s="182"/>
      <c r="N41" s="2"/>
      <c r="O41" s="140"/>
      <c r="P41" s="140"/>
      <c r="Q41" s="140"/>
      <c r="R41" s="140"/>
      <c r="S41" s="140"/>
      <c r="T41" s="140"/>
      <c r="U41" s="140"/>
      <c r="V41" s="140"/>
      <c r="W41" s="140"/>
      <c r="X41" s="2"/>
      <c r="Y41" s="2"/>
      <c r="Z41" s="2"/>
      <c r="AA41" s="2"/>
    </row>
    <row r="42" spans="1:27" ht="30" customHeight="1" thickBot="1" x14ac:dyDescent="0.45">
      <c r="A42" s="6">
        <v>23</v>
      </c>
      <c r="B42" s="231" t="s">
        <v>56</v>
      </c>
      <c r="C42" s="232"/>
      <c r="D42" s="232"/>
      <c r="E42" s="58"/>
      <c r="F42" s="54"/>
      <c r="G42" s="131"/>
      <c r="H42" s="127"/>
      <c r="I42" s="177"/>
      <c r="J42" s="54"/>
      <c r="K42" s="99" t="e">
        <f t="shared" si="3"/>
        <v>#DIV/0!</v>
      </c>
      <c r="L42" s="235" t="s">
        <v>57</v>
      </c>
      <c r="M42" s="236"/>
      <c r="N42" s="2"/>
      <c r="O42" s="140"/>
      <c r="P42" s="140"/>
      <c r="Q42" s="140"/>
      <c r="R42" s="140"/>
      <c r="S42" s="140"/>
      <c r="T42" s="140"/>
      <c r="U42" s="140"/>
      <c r="V42" s="140"/>
      <c r="W42" s="140"/>
      <c r="X42" s="2"/>
      <c r="Y42" s="2"/>
      <c r="Z42" s="2"/>
      <c r="AA42" s="2"/>
    </row>
    <row r="43" spans="1:27" ht="30" customHeight="1" thickBot="1" x14ac:dyDescent="0.45">
      <c r="A43" s="6">
        <v>24</v>
      </c>
      <c r="B43" s="208" t="s">
        <v>58</v>
      </c>
      <c r="C43" s="209"/>
      <c r="D43" s="209"/>
      <c r="E43" s="58"/>
      <c r="F43" s="55"/>
      <c r="G43" s="161"/>
      <c r="H43" s="127"/>
      <c r="I43" s="177"/>
      <c r="J43" s="53"/>
      <c r="K43" s="106" t="e">
        <f t="shared" si="3"/>
        <v>#DIV/0!</v>
      </c>
      <c r="L43" s="233"/>
      <c r="M43" s="234"/>
      <c r="N43" s="2"/>
      <c r="O43" s="140"/>
      <c r="P43" s="140"/>
      <c r="Q43" s="140"/>
      <c r="R43" s="140"/>
      <c r="S43" s="140"/>
      <c r="T43" s="140"/>
      <c r="U43" s="140"/>
      <c r="V43" s="140"/>
      <c r="W43" s="140"/>
      <c r="X43" s="2"/>
      <c r="Y43" s="2"/>
      <c r="Z43" s="2"/>
      <c r="AA43" s="2"/>
    </row>
    <row r="44" spans="1:27" ht="30" customHeight="1" thickBot="1" x14ac:dyDescent="0.45">
      <c r="A44" s="6">
        <v>25</v>
      </c>
      <c r="B44" s="208" t="s">
        <v>58</v>
      </c>
      <c r="C44" s="209"/>
      <c r="D44" s="209"/>
      <c r="E44" s="58"/>
      <c r="F44" s="55"/>
      <c r="G44" s="142"/>
      <c r="H44" s="127"/>
      <c r="I44" s="142"/>
      <c r="J44" s="53"/>
      <c r="K44" s="106" t="e">
        <f t="shared" si="3"/>
        <v>#DIV/0!</v>
      </c>
      <c r="L44" s="208"/>
      <c r="M44" s="182"/>
      <c r="N44" s="2"/>
      <c r="O44" s="140"/>
      <c r="P44" s="140"/>
      <c r="Q44" s="140"/>
      <c r="R44" s="140"/>
      <c r="S44" s="140"/>
      <c r="T44" s="140"/>
      <c r="U44" s="140"/>
      <c r="V44" s="140"/>
      <c r="W44" s="140"/>
      <c r="X44" s="2"/>
      <c r="Y44" s="2"/>
      <c r="Z44" s="2"/>
      <c r="AA44" s="2"/>
    </row>
    <row r="45" spans="1:27" ht="30" customHeight="1" x14ac:dyDescent="0.4">
      <c r="A45" s="13"/>
      <c r="B45" s="185" t="s">
        <v>59</v>
      </c>
      <c r="C45" s="184"/>
      <c r="D45" s="186"/>
      <c r="E45" s="57">
        <f>SUM(E26:E44)</f>
        <v>0</v>
      </c>
      <c r="F45" s="14" t="e">
        <f>E45/E48</f>
        <v>#DIV/0!</v>
      </c>
      <c r="G45" s="57">
        <f t="shared" ref="G45:I45" si="4">SUM(G26:G44)</f>
        <v>0</v>
      </c>
      <c r="H45" s="14" t="e">
        <f>G45/G48</f>
        <v>#DIV/0!</v>
      </c>
      <c r="I45" s="57">
        <f t="shared" si="4"/>
        <v>0</v>
      </c>
      <c r="J45" s="14" t="e">
        <f>I45/I48</f>
        <v>#DIV/0!</v>
      </c>
      <c r="K45" s="98" t="e">
        <f t="shared" si="3"/>
        <v>#DIV/0!</v>
      </c>
      <c r="L45" s="223" t="s">
        <v>60</v>
      </c>
      <c r="M45" s="186"/>
      <c r="N45" s="2"/>
      <c r="O45" s="140"/>
      <c r="P45" s="140"/>
      <c r="Q45" s="140"/>
      <c r="R45" s="140"/>
      <c r="S45" s="140"/>
      <c r="T45" s="140"/>
      <c r="U45" s="140"/>
      <c r="V45" s="140"/>
      <c r="W45" s="140"/>
      <c r="X45" s="2"/>
      <c r="Y45" s="2"/>
      <c r="Z45" s="2"/>
      <c r="AA45" s="2"/>
    </row>
    <row r="46" spans="1:27" ht="30" customHeight="1" thickBot="1" x14ac:dyDescent="0.45">
      <c r="A46" s="199"/>
      <c r="B46" s="184"/>
      <c r="C46" s="184"/>
      <c r="D46" s="184"/>
      <c r="E46" s="198"/>
      <c r="F46" s="184"/>
      <c r="G46" s="198"/>
      <c r="H46" s="184"/>
      <c r="I46" s="198"/>
      <c r="J46" s="184"/>
      <c r="K46" s="184"/>
      <c r="L46" s="184"/>
      <c r="M46" s="186"/>
      <c r="N46" s="2"/>
      <c r="O46" s="140"/>
      <c r="P46" s="140"/>
      <c r="Q46" s="140"/>
      <c r="R46" s="140"/>
      <c r="S46" s="140"/>
      <c r="T46" s="140"/>
      <c r="U46" s="140"/>
      <c r="V46" s="140"/>
      <c r="W46" s="140"/>
      <c r="X46" s="2"/>
      <c r="Y46" s="2"/>
      <c r="Z46" s="2"/>
      <c r="AA46" s="2"/>
    </row>
    <row r="47" spans="1:27" ht="94.5" customHeight="1" thickBot="1" x14ac:dyDescent="0.45">
      <c r="A47" s="6">
        <v>26</v>
      </c>
      <c r="B47" s="183" t="s">
        <v>61</v>
      </c>
      <c r="C47" s="184"/>
      <c r="D47" s="184"/>
      <c r="E47" s="58"/>
      <c r="F47" s="60" t="e">
        <f>E47/(E12+E17+E18+E20+E21+E26+E27+E28+E33+E36+E38+E39+E40)</f>
        <v>#DIV/0!</v>
      </c>
      <c r="G47" s="164"/>
      <c r="H47" s="60" t="e">
        <f>G47/(G12+G17+G18+G20+G21+G26+G27+G28+G33+G36+G38+G39+G40)</f>
        <v>#DIV/0!</v>
      </c>
      <c r="I47" s="164"/>
      <c r="J47" s="60" t="e">
        <f>I47/(G12+G17+G18+G20+G21+G22+G26+G27+G28+G33+G36+G38+G39+G40)</f>
        <v>#DIV/0!</v>
      </c>
      <c r="K47" s="100" t="e">
        <f>I47/C$9</f>
        <v>#DIV/0!</v>
      </c>
      <c r="L47" s="200" t="s">
        <v>62</v>
      </c>
      <c r="M47" s="186"/>
      <c r="N47" s="2"/>
      <c r="O47" s="147"/>
      <c r="P47" s="148"/>
      <c r="Q47" s="148"/>
      <c r="R47" s="148"/>
      <c r="S47" s="140"/>
      <c r="T47" s="140"/>
      <c r="U47" s="140"/>
      <c r="V47" s="140"/>
      <c r="W47" s="140"/>
      <c r="X47" s="2"/>
      <c r="Y47" s="2"/>
      <c r="Z47" s="2"/>
      <c r="AA47" s="2"/>
    </row>
    <row r="48" spans="1:27" ht="30" customHeight="1" thickBot="1" x14ac:dyDescent="0.45">
      <c r="A48" s="13"/>
      <c r="B48" s="201" t="s">
        <v>63</v>
      </c>
      <c r="C48" s="198"/>
      <c r="D48" s="202"/>
      <c r="E48" s="159">
        <f>E47+E45+E23+E14</f>
        <v>0</v>
      </c>
      <c r="F48" s="15"/>
      <c r="G48" s="57">
        <f t="shared" ref="G48:I48" si="5">G47+G45+G23+G14</f>
        <v>0</v>
      </c>
      <c r="H48" s="9"/>
      <c r="I48" s="57">
        <f t="shared" si="5"/>
        <v>0</v>
      </c>
      <c r="J48" s="10"/>
      <c r="K48" s="145" t="e">
        <f t="shared" ref="K48" si="6">I48/C$9</f>
        <v>#DIV/0!</v>
      </c>
      <c r="L48" s="222"/>
      <c r="M48" s="202"/>
      <c r="N48" s="2"/>
      <c r="O48" s="140"/>
      <c r="P48" s="140"/>
      <c r="Q48" s="140"/>
      <c r="R48" s="140"/>
      <c r="S48" s="140"/>
      <c r="T48" s="140"/>
      <c r="U48" s="140"/>
      <c r="V48" s="140"/>
      <c r="W48" s="140"/>
      <c r="X48" s="2"/>
      <c r="Y48" s="2"/>
      <c r="Z48" s="2"/>
      <c r="AA48" s="2"/>
    </row>
    <row r="49" spans="1:27" s="2" customFormat="1" ht="30" customHeight="1" thickBot="1" x14ac:dyDescent="0.45">
      <c r="A49" s="143"/>
      <c r="B49" s="219" t="s">
        <v>64</v>
      </c>
      <c r="C49" s="219"/>
      <c r="D49" s="220"/>
      <c r="E49" s="131">
        <f>E48-Ownership!G13</f>
        <v>0</v>
      </c>
      <c r="F49" s="144"/>
      <c r="G49" s="58">
        <f>G48-Ownership!G13</f>
        <v>0</v>
      </c>
      <c r="H49" s="144"/>
      <c r="I49" s="58">
        <f>I48-Ownership!G13</f>
        <v>0</v>
      </c>
      <c r="J49" s="144"/>
      <c r="K49" s="106" t="e">
        <f t="shared" ref="K49:K58" si="7">I49/C$9</f>
        <v>#DIV/0!</v>
      </c>
      <c r="L49" s="221" t="s">
        <v>65</v>
      </c>
      <c r="M49" s="221"/>
      <c r="O49" s="140"/>
      <c r="P49" s="140"/>
      <c r="Q49" s="140"/>
      <c r="R49" s="140"/>
      <c r="S49" s="140"/>
      <c r="T49" s="140"/>
      <c r="U49" s="140"/>
      <c r="V49" s="140"/>
      <c r="W49" s="140"/>
    </row>
    <row r="50" spans="1:27" ht="30" customHeight="1" thickBot="1" x14ac:dyDescent="0.45">
      <c r="A50" s="197" t="s">
        <v>66</v>
      </c>
      <c r="B50" s="195"/>
      <c r="C50" s="195"/>
      <c r="D50" s="195"/>
      <c r="E50" s="160"/>
      <c r="F50" s="158"/>
      <c r="G50" s="134"/>
      <c r="H50" s="17"/>
      <c r="I50" s="134"/>
      <c r="J50" s="17"/>
      <c r="K50" s="146"/>
      <c r="L50" s="213" t="s">
        <v>67</v>
      </c>
      <c r="M50" s="196"/>
      <c r="N50" s="2"/>
      <c r="O50" s="140"/>
      <c r="P50" s="140"/>
      <c r="Q50" s="140"/>
      <c r="R50" s="140"/>
      <c r="S50" s="140"/>
      <c r="T50" s="140"/>
      <c r="U50" s="140"/>
      <c r="V50" s="140"/>
      <c r="W50" s="140"/>
      <c r="X50" s="2"/>
      <c r="Y50" s="2"/>
      <c r="Z50" s="2"/>
      <c r="AA50" s="2"/>
    </row>
    <row r="51" spans="1:27" ht="30" customHeight="1" thickBot="1" x14ac:dyDescent="0.45">
      <c r="A51" s="6">
        <v>27</v>
      </c>
      <c r="B51" s="183" t="s">
        <v>68</v>
      </c>
      <c r="C51" s="184"/>
      <c r="D51" s="184"/>
      <c r="E51" s="58"/>
      <c r="F51" s="50"/>
      <c r="G51" s="135"/>
      <c r="H51" s="133"/>
      <c r="I51" s="135"/>
      <c r="J51" s="50"/>
      <c r="K51" s="106" t="e">
        <f t="shared" si="7"/>
        <v>#DIV/0!</v>
      </c>
      <c r="L51" s="181"/>
      <c r="M51" s="182"/>
      <c r="N51" s="2"/>
      <c r="O51" s="140"/>
      <c r="P51" s="140"/>
      <c r="Q51" s="140"/>
      <c r="R51" s="140"/>
      <c r="S51" s="140"/>
      <c r="T51" s="140"/>
      <c r="U51" s="140"/>
      <c r="V51" s="140"/>
      <c r="W51" s="140"/>
      <c r="X51" s="2"/>
      <c r="Y51" s="2"/>
      <c r="Z51" s="2"/>
      <c r="AA51" s="2"/>
    </row>
    <row r="52" spans="1:27" ht="30" customHeight="1" thickBot="1" x14ac:dyDescent="0.45">
      <c r="A52" s="6">
        <v>28</v>
      </c>
      <c r="B52" s="183" t="s">
        <v>69</v>
      </c>
      <c r="C52" s="184"/>
      <c r="D52" s="184"/>
      <c r="E52" s="58"/>
      <c r="F52" s="50"/>
      <c r="G52" s="58"/>
      <c r="H52" s="133"/>
      <c r="I52" s="135"/>
      <c r="J52" s="50"/>
      <c r="K52" s="106" t="e">
        <f t="shared" si="7"/>
        <v>#DIV/0!</v>
      </c>
      <c r="L52" s="191"/>
      <c r="M52" s="192"/>
      <c r="N52" s="2"/>
      <c r="O52" s="140"/>
      <c r="P52" s="140"/>
      <c r="Q52" s="140"/>
      <c r="R52" s="140"/>
      <c r="S52" s="140"/>
      <c r="T52" s="140"/>
      <c r="U52" s="140"/>
      <c r="V52" s="140"/>
      <c r="W52" s="140"/>
      <c r="X52" s="2"/>
      <c r="Y52" s="2"/>
      <c r="Z52" s="2"/>
      <c r="AA52" s="2"/>
    </row>
    <row r="53" spans="1:27" ht="50.25" customHeight="1" thickBot="1" x14ac:dyDescent="0.45">
      <c r="A53" s="6">
        <v>29</v>
      </c>
      <c r="B53" s="187" t="s">
        <v>70</v>
      </c>
      <c r="C53" s="188"/>
      <c r="D53" s="188"/>
      <c r="E53" s="58"/>
      <c r="F53" s="50"/>
      <c r="G53" s="58"/>
      <c r="H53" s="133"/>
      <c r="I53" s="135"/>
      <c r="J53" s="50"/>
      <c r="K53" s="106" t="e">
        <f t="shared" si="7"/>
        <v>#DIV/0!</v>
      </c>
      <c r="L53" s="212" t="s">
        <v>71</v>
      </c>
      <c r="M53" s="230"/>
      <c r="N53" s="2"/>
      <c r="O53" s="140"/>
      <c r="P53" s="140"/>
      <c r="Q53" s="140"/>
      <c r="R53" s="140"/>
      <c r="S53" s="140"/>
      <c r="T53" s="140"/>
      <c r="U53" s="140"/>
      <c r="V53" s="140"/>
      <c r="W53" s="140"/>
      <c r="X53" s="2"/>
      <c r="Y53" s="2"/>
      <c r="Z53" s="2"/>
      <c r="AA53" s="2"/>
    </row>
    <row r="54" spans="1:27" ht="30" customHeight="1" thickBot="1" x14ac:dyDescent="0.45">
      <c r="A54" s="6">
        <v>30</v>
      </c>
      <c r="B54" s="183" t="s">
        <v>72</v>
      </c>
      <c r="C54" s="184"/>
      <c r="D54" s="184"/>
      <c r="E54" s="58"/>
      <c r="F54" s="50"/>
      <c r="G54" s="58"/>
      <c r="H54" s="133"/>
      <c r="I54" s="135"/>
      <c r="J54" s="50"/>
      <c r="K54" s="106" t="e">
        <f t="shared" si="7"/>
        <v>#DIV/0!</v>
      </c>
      <c r="L54" s="181"/>
      <c r="M54" s="18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30" customHeight="1" thickBot="1" x14ac:dyDescent="0.45">
      <c r="A55" s="6">
        <v>31</v>
      </c>
      <c r="B55" s="183" t="s">
        <v>73</v>
      </c>
      <c r="C55" s="184"/>
      <c r="D55" s="184"/>
      <c r="E55" s="58"/>
      <c r="F55" s="50"/>
      <c r="G55" s="58"/>
      <c r="H55" s="133"/>
      <c r="I55" s="135"/>
      <c r="J55" s="50"/>
      <c r="K55" s="106" t="e">
        <f t="shared" si="7"/>
        <v>#DIV/0!</v>
      </c>
      <c r="L55" s="181"/>
      <c r="M55" s="18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30" customHeight="1" thickBot="1" x14ac:dyDescent="0.45">
      <c r="A56" s="6">
        <v>32</v>
      </c>
      <c r="B56" s="183" t="s">
        <v>74</v>
      </c>
      <c r="C56" s="184"/>
      <c r="D56" s="184"/>
      <c r="E56" s="58"/>
      <c r="F56" s="50"/>
      <c r="G56" s="157"/>
      <c r="H56" s="133"/>
      <c r="I56" s="157"/>
      <c r="J56" s="50"/>
      <c r="K56" s="106" t="e">
        <f t="shared" si="7"/>
        <v>#DIV/0!</v>
      </c>
      <c r="L56" s="181"/>
      <c r="M56" s="18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30" customHeight="1" thickBot="1" x14ac:dyDescent="0.45">
      <c r="A57" s="6">
        <v>33</v>
      </c>
      <c r="B57" s="183" t="s">
        <v>74</v>
      </c>
      <c r="C57" s="184"/>
      <c r="D57" s="184"/>
      <c r="E57" s="131"/>
      <c r="F57" s="50"/>
      <c r="G57" s="135"/>
      <c r="H57" s="133"/>
      <c r="I57" s="135"/>
      <c r="J57" s="50"/>
      <c r="K57" s="106" t="e">
        <f t="shared" si="7"/>
        <v>#DIV/0!</v>
      </c>
      <c r="L57" s="181"/>
      <c r="M57" s="18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30" customHeight="1" x14ac:dyDescent="0.4">
      <c r="A58" s="13"/>
      <c r="B58" s="185" t="s">
        <v>75</v>
      </c>
      <c r="C58" s="184"/>
      <c r="D58" s="186"/>
      <c r="E58" s="57">
        <f>SUM(E51:E57)</f>
        <v>0</v>
      </c>
      <c r="F58" s="11"/>
      <c r="G58" s="57">
        <f>SUM(G51:G57)</f>
        <v>0</v>
      </c>
      <c r="H58" s="9"/>
      <c r="I58" s="57">
        <f>SUM(I51:I57)</f>
        <v>0</v>
      </c>
      <c r="J58" s="10"/>
      <c r="K58" s="98" t="e">
        <f t="shared" si="7"/>
        <v>#DIV/0!</v>
      </c>
      <c r="L58" s="207" t="s">
        <v>76</v>
      </c>
      <c r="M58" s="186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30" customHeight="1" x14ac:dyDescent="0.4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30" customHeight="1" thickBot="1" x14ac:dyDescent="0.45">
      <c r="A60" s="18" t="s">
        <v>77</v>
      </c>
      <c r="B60" s="16"/>
      <c r="C60" s="16"/>
      <c r="D60" s="16"/>
      <c r="E60" s="56"/>
      <c r="F60" s="17"/>
      <c r="G60" s="134"/>
      <c r="H60" s="17"/>
      <c r="I60" s="134"/>
      <c r="J60" s="17"/>
      <c r="K60" s="17"/>
      <c r="L60" s="193" t="s">
        <v>67</v>
      </c>
      <c r="M60" s="186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30" customHeight="1" thickBot="1" x14ac:dyDescent="0.45">
      <c r="A61" s="6">
        <v>34</v>
      </c>
      <c r="B61" s="183" t="s">
        <v>78</v>
      </c>
      <c r="C61" s="184"/>
      <c r="D61" s="184"/>
      <c r="E61" s="58"/>
      <c r="F61" s="50"/>
      <c r="G61" s="135"/>
      <c r="H61" s="133"/>
      <c r="I61" s="135"/>
      <c r="J61" s="50"/>
      <c r="K61" s="106" t="e">
        <f t="shared" ref="K61:K71" si="8">I61/C$9</f>
        <v>#DIV/0!</v>
      </c>
      <c r="L61" s="181"/>
      <c r="M61" s="18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30" customHeight="1" thickBot="1" x14ac:dyDescent="0.45">
      <c r="A62" s="6">
        <v>35</v>
      </c>
      <c r="B62" s="187" t="s">
        <v>79</v>
      </c>
      <c r="C62" s="188"/>
      <c r="D62" s="188"/>
      <c r="E62" s="58"/>
      <c r="F62" s="50"/>
      <c r="G62" s="58"/>
      <c r="H62" s="133"/>
      <c r="I62" s="135"/>
      <c r="J62" s="50"/>
      <c r="K62" s="106" t="e">
        <f t="shared" si="8"/>
        <v>#DIV/0!</v>
      </c>
      <c r="L62" s="210" t="s">
        <v>80</v>
      </c>
      <c r="M62" s="21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30" customHeight="1" thickBot="1" x14ac:dyDescent="0.45">
      <c r="A63" s="6">
        <v>36</v>
      </c>
      <c r="B63" s="187" t="s">
        <v>81</v>
      </c>
      <c r="C63" s="188"/>
      <c r="D63" s="188"/>
      <c r="E63" s="58"/>
      <c r="F63" s="50"/>
      <c r="G63" s="58"/>
      <c r="H63" s="133"/>
      <c r="I63" s="135"/>
      <c r="J63" s="50"/>
      <c r="K63" s="106" t="e">
        <f t="shared" si="8"/>
        <v>#DIV/0!</v>
      </c>
      <c r="L63" s="212" t="s">
        <v>80</v>
      </c>
      <c r="M63" s="21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30" customHeight="1" thickBot="1" x14ac:dyDescent="0.45">
      <c r="A64" s="6">
        <v>37</v>
      </c>
      <c r="B64" s="183" t="s">
        <v>72</v>
      </c>
      <c r="C64" s="184"/>
      <c r="D64" s="184"/>
      <c r="E64" s="58"/>
      <c r="F64" s="50"/>
      <c r="G64" s="58"/>
      <c r="H64" s="133"/>
      <c r="I64" s="135"/>
      <c r="J64" s="50"/>
      <c r="K64" s="106" t="e">
        <f t="shared" si="8"/>
        <v>#DIV/0!</v>
      </c>
      <c r="L64" s="181"/>
      <c r="M64" s="18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30" customHeight="1" thickBot="1" x14ac:dyDescent="0.45">
      <c r="A65" s="6">
        <v>38</v>
      </c>
      <c r="B65" s="183" t="s">
        <v>82</v>
      </c>
      <c r="C65" s="184"/>
      <c r="D65" s="184"/>
      <c r="E65" s="58"/>
      <c r="F65" s="50"/>
      <c r="G65" s="58"/>
      <c r="H65" s="133"/>
      <c r="I65" s="135"/>
      <c r="J65" s="50"/>
      <c r="K65" s="106" t="e">
        <f>I65/C$9</f>
        <v>#DIV/0!</v>
      </c>
      <c r="L65" s="181"/>
      <c r="M65" s="18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30" customHeight="1" thickBot="1" x14ac:dyDescent="0.45">
      <c r="A66" s="6">
        <v>39</v>
      </c>
      <c r="B66" s="183" t="s">
        <v>83</v>
      </c>
      <c r="C66" s="184"/>
      <c r="D66" s="184"/>
      <c r="E66" s="58"/>
      <c r="F66" s="50"/>
      <c r="G66" s="135"/>
      <c r="H66" s="133"/>
      <c r="I66" s="135"/>
      <c r="J66" s="50"/>
      <c r="K66" s="106" t="e">
        <f t="shared" si="8"/>
        <v>#DIV/0!</v>
      </c>
      <c r="L66" s="181"/>
      <c r="M66" s="18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30" customHeight="1" thickBot="1" x14ac:dyDescent="0.45">
      <c r="A67" s="6">
        <v>40</v>
      </c>
      <c r="B67" s="208" t="s">
        <v>74</v>
      </c>
      <c r="C67" s="209"/>
      <c r="D67" s="209"/>
      <c r="E67" s="58"/>
      <c r="F67" s="50"/>
      <c r="G67" s="157"/>
      <c r="H67" s="133"/>
      <c r="I67" s="157"/>
      <c r="J67" s="50"/>
      <c r="K67" s="106" t="e">
        <f t="shared" si="8"/>
        <v>#DIV/0!</v>
      </c>
      <c r="L67" s="181" t="s">
        <v>169</v>
      </c>
      <c r="M67" s="18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30" customHeight="1" thickBot="1" x14ac:dyDescent="0.45">
      <c r="A68" s="6">
        <v>41</v>
      </c>
      <c r="B68" s="183" t="s">
        <v>84</v>
      </c>
      <c r="C68" s="184"/>
      <c r="D68" s="184"/>
      <c r="E68" s="58"/>
      <c r="F68" s="50"/>
      <c r="G68" s="135"/>
      <c r="H68" s="133"/>
      <c r="I68" s="135"/>
      <c r="J68" s="50"/>
      <c r="K68" s="106" t="e">
        <f t="shared" si="8"/>
        <v>#DIV/0!</v>
      </c>
      <c r="L68" s="181" t="s">
        <v>85</v>
      </c>
      <c r="M68" s="18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30" customHeight="1" thickBot="1" x14ac:dyDescent="0.45">
      <c r="A69" s="6">
        <v>42</v>
      </c>
      <c r="B69" s="208" t="s">
        <v>86</v>
      </c>
      <c r="C69" s="209"/>
      <c r="D69" s="209"/>
      <c r="E69" s="58"/>
      <c r="F69" s="50"/>
      <c r="G69" s="135"/>
      <c r="H69" s="133"/>
      <c r="I69" s="135"/>
      <c r="J69" s="50"/>
      <c r="K69" s="106" t="e">
        <f>I69/C$9</f>
        <v>#DIV/0!</v>
      </c>
      <c r="L69" s="181" t="s">
        <v>168</v>
      </c>
      <c r="M69" s="18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30" customHeight="1" thickBot="1" x14ac:dyDescent="0.45">
      <c r="A70" s="6">
        <v>43</v>
      </c>
      <c r="B70" s="170" t="s">
        <v>31</v>
      </c>
      <c r="C70" s="118"/>
      <c r="D70" s="118"/>
      <c r="E70" s="58"/>
      <c r="F70" s="50"/>
      <c r="G70" s="135"/>
      <c r="H70" s="133"/>
      <c r="I70" s="135"/>
      <c r="J70" s="50"/>
      <c r="K70" s="106" t="e">
        <f>I70/C$9</f>
        <v>#DIV/0!</v>
      </c>
      <c r="L70" s="168"/>
      <c r="M70" s="11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30" customHeight="1" x14ac:dyDescent="0.4">
      <c r="A71" s="13"/>
      <c r="B71" s="185" t="s">
        <v>87</v>
      </c>
      <c r="C71" s="184"/>
      <c r="D71" s="186"/>
      <c r="E71" s="57">
        <f>SUM(E61:E70)</f>
        <v>0</v>
      </c>
      <c r="F71" s="11"/>
      <c r="G71" s="57">
        <f>SUM(G61:G70)</f>
        <v>0</v>
      </c>
      <c r="H71" s="9"/>
      <c r="I71" s="57">
        <f>SUM(I61:I70)</f>
        <v>0</v>
      </c>
      <c r="J71" s="10"/>
      <c r="K71" s="98" t="e">
        <f t="shared" si="8"/>
        <v>#DIV/0!</v>
      </c>
      <c r="L71" s="207" t="s">
        <v>88</v>
      </c>
      <c r="M71" s="186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30" customHeight="1" x14ac:dyDescent="0.4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30" customHeight="1" x14ac:dyDescent="0.4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1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30" customHeight="1" x14ac:dyDescent="0.4">
      <c r="A74" s="1"/>
      <c r="J74" s="1"/>
      <c r="K74" s="1"/>
      <c r="L74" s="109" t="s">
        <v>89</v>
      </c>
      <c r="M74" s="11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30" customHeight="1" x14ac:dyDescent="0.4">
      <c r="A75" s="1"/>
      <c r="J75" s="1"/>
      <c r="K75" s="1"/>
      <c r="L75" s="2"/>
      <c r="M75" s="1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6.25" customHeight="1" x14ac:dyDescent="0.4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1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56.25" customHeight="1" x14ac:dyDescent="0.4">
      <c r="A77" s="1"/>
      <c r="B77" s="179"/>
      <c r="C77" s="179"/>
      <c r="D77" s="179"/>
      <c r="E77" s="180"/>
      <c r="F77" s="180"/>
      <c r="G77" s="180"/>
      <c r="H77" s="180"/>
      <c r="I77" s="125"/>
      <c r="J77" s="1"/>
      <c r="K77" s="1"/>
      <c r="L77" s="2"/>
      <c r="M77" s="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6.25" customHeight="1" x14ac:dyDescent="0.4">
      <c r="A78" s="1"/>
      <c r="B78" s="2" t="s">
        <v>90</v>
      </c>
      <c r="C78" s="2"/>
      <c r="D78" s="2"/>
      <c r="E78" s="2" t="s">
        <v>91</v>
      </c>
      <c r="F78" s="1"/>
      <c r="H78" s="1"/>
      <c r="I78" s="1" t="s">
        <v>92</v>
      </c>
      <c r="J78" s="1"/>
      <c r="K78" s="1"/>
      <c r="L78" s="2"/>
      <c r="M78" s="1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6.25" customHeight="1" x14ac:dyDescent="0.4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1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6.25" customHeight="1" x14ac:dyDescent="0.4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1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6.25" customHeight="1" x14ac:dyDescent="0.4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1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6.25" x14ac:dyDescent="0.4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1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6.25" x14ac:dyDescent="0.4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1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6.25" customHeight="1" x14ac:dyDescent="0.4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1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6.25" customHeight="1" x14ac:dyDescent="0.4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1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6.25" customHeight="1" x14ac:dyDescent="0.4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1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6.25" customHeight="1" x14ac:dyDescent="0.4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1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6.25" customHeight="1" x14ac:dyDescent="0.4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1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6.25" customHeight="1" x14ac:dyDescent="0.4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1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6.25" customHeight="1" x14ac:dyDescent="0.4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1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6.25" customHeight="1" x14ac:dyDescent="0.4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1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6.25" customHeight="1" x14ac:dyDescent="0.4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1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6.25" customHeight="1" x14ac:dyDescent="0.4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1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6.25" customHeight="1" x14ac:dyDescent="0.4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1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6.25" customHeight="1" x14ac:dyDescent="0.4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1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6.25" customHeight="1" x14ac:dyDescent="0.4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1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6.25" customHeight="1" x14ac:dyDescent="0.4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1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6.25" customHeight="1" x14ac:dyDescent="0.4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1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6.25" customHeight="1" x14ac:dyDescent="0.4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1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6.25" customHeight="1" x14ac:dyDescent="0.4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6.25" customHeight="1" x14ac:dyDescent="0.4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1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6.25" customHeight="1" x14ac:dyDescent="0.4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1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6.25" customHeight="1" x14ac:dyDescent="0.4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1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6.25" customHeight="1" x14ac:dyDescent="0.4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1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6.25" customHeight="1" x14ac:dyDescent="0.4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1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6.25" customHeight="1" x14ac:dyDescent="0.4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1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6.25" customHeight="1" x14ac:dyDescent="0.4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1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6.25" customHeight="1" x14ac:dyDescent="0.4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1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6.25" customHeight="1" x14ac:dyDescent="0.4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1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6.25" customHeight="1" x14ac:dyDescent="0.4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1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6.25" customHeight="1" x14ac:dyDescent="0.4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1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6.25" customHeight="1" x14ac:dyDescent="0.4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1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6.25" customHeight="1" x14ac:dyDescent="0.4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1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6.25" customHeight="1" x14ac:dyDescent="0.4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1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6.25" customHeight="1" x14ac:dyDescent="0.4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1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6.25" customHeight="1" x14ac:dyDescent="0.4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1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6.25" customHeight="1" x14ac:dyDescent="0.4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1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6.25" customHeight="1" x14ac:dyDescent="0.4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1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6.25" customHeight="1" x14ac:dyDescent="0.4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1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6.25" customHeight="1" x14ac:dyDescent="0.4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1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6.25" customHeight="1" x14ac:dyDescent="0.4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1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6.25" customHeight="1" x14ac:dyDescent="0.4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1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6.25" customHeight="1" x14ac:dyDescent="0.4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1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6.25" customHeight="1" x14ac:dyDescent="0.4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1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6.25" customHeight="1" x14ac:dyDescent="0.4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1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6.25" customHeight="1" x14ac:dyDescent="0.4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1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6.25" customHeight="1" x14ac:dyDescent="0.4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1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6.25" customHeight="1" x14ac:dyDescent="0.4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6.25" customHeight="1" x14ac:dyDescent="0.4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1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6.25" customHeight="1" x14ac:dyDescent="0.4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1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6.25" customHeight="1" x14ac:dyDescent="0.4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1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6.25" customHeight="1" x14ac:dyDescent="0.4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6.25" customHeight="1" x14ac:dyDescent="0.4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1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6.25" customHeight="1" x14ac:dyDescent="0.4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6.25" customHeight="1" x14ac:dyDescent="0.4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6.25" customHeight="1" x14ac:dyDescent="0.4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1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6.25" customHeight="1" x14ac:dyDescent="0.4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1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6.25" customHeight="1" x14ac:dyDescent="0.4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6.25" customHeight="1" x14ac:dyDescent="0.4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6.25" customHeight="1" x14ac:dyDescent="0.4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1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6.25" customHeight="1" x14ac:dyDescent="0.4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1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6.25" customHeight="1" x14ac:dyDescent="0.4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1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6.25" customHeight="1" x14ac:dyDescent="0.4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1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6.25" customHeight="1" x14ac:dyDescent="0.4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1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6.25" customHeight="1" x14ac:dyDescent="0.4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1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6.25" customHeight="1" x14ac:dyDescent="0.4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1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6.25" customHeight="1" x14ac:dyDescent="0.4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1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6.25" customHeight="1" x14ac:dyDescent="0.4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1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6.25" customHeight="1" x14ac:dyDescent="0.4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1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6.25" customHeight="1" x14ac:dyDescent="0.4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1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6.25" customHeight="1" x14ac:dyDescent="0.4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1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6.25" customHeight="1" x14ac:dyDescent="0.4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1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6.25" customHeight="1" x14ac:dyDescent="0.4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1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6.25" customHeight="1" x14ac:dyDescent="0.4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6.25" customHeight="1" x14ac:dyDescent="0.4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6.25" customHeight="1" x14ac:dyDescent="0.4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6.25" customHeight="1" x14ac:dyDescent="0.4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1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6.25" customHeight="1" x14ac:dyDescent="0.4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1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6.25" customHeight="1" x14ac:dyDescent="0.4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1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6.25" customHeight="1" x14ac:dyDescent="0.4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1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6.25" customHeight="1" x14ac:dyDescent="0.4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1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6.25" customHeight="1" x14ac:dyDescent="0.4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1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6.25" customHeight="1" x14ac:dyDescent="0.4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1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6.25" customHeight="1" x14ac:dyDescent="0.4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1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6.25" customHeight="1" x14ac:dyDescent="0.4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1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6.25" customHeight="1" x14ac:dyDescent="0.4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1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6.25" customHeight="1" x14ac:dyDescent="0.4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1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6.25" customHeight="1" x14ac:dyDescent="0.4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1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6.25" customHeight="1" x14ac:dyDescent="0.4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1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6.25" customHeight="1" x14ac:dyDescent="0.4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1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6.25" customHeight="1" x14ac:dyDescent="0.4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1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6.25" customHeight="1" x14ac:dyDescent="0.4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1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6.25" customHeight="1" x14ac:dyDescent="0.4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1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6.25" customHeight="1" x14ac:dyDescent="0.4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1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6.25" customHeight="1" x14ac:dyDescent="0.4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1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6.25" customHeight="1" x14ac:dyDescent="0.4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1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6.25" customHeight="1" x14ac:dyDescent="0.4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1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6.25" customHeight="1" x14ac:dyDescent="0.4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1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6.25" customHeight="1" x14ac:dyDescent="0.4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1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6.25" customHeight="1" x14ac:dyDescent="0.4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6.25" customHeight="1" x14ac:dyDescent="0.4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6.25" customHeight="1" x14ac:dyDescent="0.4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6.25" customHeight="1" x14ac:dyDescent="0.4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1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6.25" customHeight="1" x14ac:dyDescent="0.4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1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6.25" customHeight="1" x14ac:dyDescent="0.4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1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6.25" customHeight="1" x14ac:dyDescent="0.4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1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6.25" customHeight="1" x14ac:dyDescent="0.4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1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6.25" customHeight="1" x14ac:dyDescent="0.4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6.25" customHeight="1" x14ac:dyDescent="0.4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1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6.25" customHeight="1" x14ac:dyDescent="0.4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1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6.25" customHeight="1" x14ac:dyDescent="0.4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1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6.25" customHeight="1" x14ac:dyDescent="0.4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1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6.25" customHeight="1" x14ac:dyDescent="0.4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1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6.25" customHeight="1" x14ac:dyDescent="0.4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1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6.25" customHeight="1" x14ac:dyDescent="0.4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1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6.25" customHeight="1" x14ac:dyDescent="0.4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1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6.25" customHeight="1" x14ac:dyDescent="0.4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1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6.25" customHeight="1" x14ac:dyDescent="0.4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1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6.25" customHeight="1" x14ac:dyDescent="0.4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1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6.25" customHeight="1" x14ac:dyDescent="0.4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1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6.25" customHeight="1" x14ac:dyDescent="0.4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1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6.25" customHeight="1" x14ac:dyDescent="0.4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1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6.25" customHeight="1" x14ac:dyDescent="0.4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1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6.25" customHeight="1" x14ac:dyDescent="0.4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6.25" customHeight="1" x14ac:dyDescent="0.4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1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6.25" customHeight="1" x14ac:dyDescent="0.4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1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6.25" customHeight="1" x14ac:dyDescent="0.4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1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6.25" customHeight="1" x14ac:dyDescent="0.4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1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6.25" customHeight="1" x14ac:dyDescent="0.4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1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6.25" customHeight="1" x14ac:dyDescent="0.4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1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6.25" customHeight="1" x14ac:dyDescent="0.4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1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6.25" customHeight="1" x14ac:dyDescent="0.4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1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6.25" customHeight="1" x14ac:dyDescent="0.4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6.25" customHeight="1" x14ac:dyDescent="0.4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1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6.25" customHeight="1" x14ac:dyDescent="0.4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1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6.25" customHeight="1" x14ac:dyDescent="0.4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1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6.25" customHeight="1" x14ac:dyDescent="0.4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1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6.25" customHeight="1" x14ac:dyDescent="0.4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1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6.25" customHeight="1" x14ac:dyDescent="0.4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1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6.25" customHeight="1" x14ac:dyDescent="0.4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1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6.25" customHeight="1" x14ac:dyDescent="0.4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1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6.25" customHeight="1" x14ac:dyDescent="0.4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1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6.25" customHeight="1" x14ac:dyDescent="0.4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1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6.25" customHeight="1" x14ac:dyDescent="0.4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1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6.25" customHeight="1" x14ac:dyDescent="0.4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1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6.25" customHeight="1" x14ac:dyDescent="0.4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1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6.25" customHeight="1" x14ac:dyDescent="0.4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1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6.25" customHeight="1" x14ac:dyDescent="0.4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1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6.25" customHeight="1" x14ac:dyDescent="0.4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1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6.25" customHeight="1" x14ac:dyDescent="0.4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1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6.25" customHeight="1" x14ac:dyDescent="0.4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1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6.25" customHeight="1" x14ac:dyDescent="0.4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1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6.25" customHeight="1" x14ac:dyDescent="0.4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6.25" customHeight="1" x14ac:dyDescent="0.4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1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6.25" customHeight="1" x14ac:dyDescent="0.4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1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6.25" customHeight="1" x14ac:dyDescent="0.4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1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6.25" customHeight="1" x14ac:dyDescent="0.4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1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6.25" customHeight="1" x14ac:dyDescent="0.4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1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6.25" customHeight="1" x14ac:dyDescent="0.4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6.25" customHeight="1" x14ac:dyDescent="0.4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6.25" customHeight="1" x14ac:dyDescent="0.4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6.25" customHeight="1" x14ac:dyDescent="0.4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6.25" customHeight="1" x14ac:dyDescent="0.4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1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6.25" customHeight="1" x14ac:dyDescent="0.4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6.25" customHeight="1" x14ac:dyDescent="0.4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6.25" customHeight="1" x14ac:dyDescent="0.4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6.25" customHeight="1" x14ac:dyDescent="0.4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1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6.25" customHeight="1" x14ac:dyDescent="0.4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1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6.25" customHeight="1" x14ac:dyDescent="0.4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1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6.25" customHeight="1" x14ac:dyDescent="0.4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1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6.25" customHeight="1" x14ac:dyDescent="0.4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1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6.25" customHeight="1" x14ac:dyDescent="0.4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6.25" customHeight="1" x14ac:dyDescent="0.4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6.25" customHeight="1" x14ac:dyDescent="0.4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6.25" customHeight="1" x14ac:dyDescent="0.4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1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6.25" customHeight="1" x14ac:dyDescent="0.4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1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6.25" customHeight="1" x14ac:dyDescent="0.4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1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6.25" customHeight="1" x14ac:dyDescent="0.4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1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6.25" customHeight="1" x14ac:dyDescent="0.4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1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6.25" customHeight="1" x14ac:dyDescent="0.4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1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6.25" customHeight="1" x14ac:dyDescent="0.4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1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6.25" customHeight="1" x14ac:dyDescent="0.4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1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6.25" customHeight="1" x14ac:dyDescent="0.4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1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6.25" customHeight="1" x14ac:dyDescent="0.4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1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6.25" customHeight="1" x14ac:dyDescent="0.4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1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6.25" customHeight="1" x14ac:dyDescent="0.4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1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6.25" customHeight="1" x14ac:dyDescent="0.4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1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6.25" customHeight="1" x14ac:dyDescent="0.4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1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6.25" customHeight="1" x14ac:dyDescent="0.4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1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6.25" customHeight="1" x14ac:dyDescent="0.4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1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6.25" customHeight="1" x14ac:dyDescent="0.4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1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6.25" customHeight="1" x14ac:dyDescent="0.4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1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6.25" customHeight="1" x14ac:dyDescent="0.4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1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6.25" customHeight="1" x14ac:dyDescent="0.4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1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6.25" customHeight="1" x14ac:dyDescent="0.4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1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6.25" customHeight="1" x14ac:dyDescent="0.4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1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6.25" customHeight="1" x14ac:dyDescent="0.4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1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6.25" customHeight="1" x14ac:dyDescent="0.4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1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6.25" customHeight="1" x14ac:dyDescent="0.4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1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6.25" customHeight="1" x14ac:dyDescent="0.4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1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6.25" customHeight="1" x14ac:dyDescent="0.4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1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6.25" customHeight="1" x14ac:dyDescent="0.4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1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6.25" customHeight="1" x14ac:dyDescent="0.4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1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6.25" customHeight="1" x14ac:dyDescent="0.4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1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6.25" customHeight="1" x14ac:dyDescent="0.4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1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6.25" customHeight="1" x14ac:dyDescent="0.4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1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6.25" customHeight="1" x14ac:dyDescent="0.4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1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6.25" customHeight="1" x14ac:dyDescent="0.4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1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6.25" customHeight="1" x14ac:dyDescent="0.4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1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6.25" customHeight="1" x14ac:dyDescent="0.4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1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6.25" customHeight="1" x14ac:dyDescent="0.4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1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6.25" customHeight="1" x14ac:dyDescent="0.4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1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6.25" customHeight="1" x14ac:dyDescent="0.4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1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6.25" customHeight="1" x14ac:dyDescent="0.4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1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6.25" customHeight="1" x14ac:dyDescent="0.4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1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6.25" customHeight="1" x14ac:dyDescent="0.4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1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6.25" customHeight="1" x14ac:dyDescent="0.4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1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6.25" customHeight="1" x14ac:dyDescent="0.4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1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6.25" customHeight="1" x14ac:dyDescent="0.4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1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6.25" customHeight="1" x14ac:dyDescent="0.4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1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6.25" customHeight="1" x14ac:dyDescent="0.4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1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6.25" customHeight="1" x14ac:dyDescent="0.4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1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6.25" customHeight="1" x14ac:dyDescent="0.4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1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6.25" customHeight="1" x14ac:dyDescent="0.4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1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6.25" customHeight="1" x14ac:dyDescent="0.4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1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6.25" customHeight="1" x14ac:dyDescent="0.4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1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6.25" customHeight="1" x14ac:dyDescent="0.4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1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6.25" customHeight="1" x14ac:dyDescent="0.4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1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6.25" customHeight="1" x14ac:dyDescent="0.4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1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6.25" customHeight="1" x14ac:dyDescent="0.4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1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6.25" customHeight="1" x14ac:dyDescent="0.4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1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6.25" customHeight="1" x14ac:dyDescent="0.4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1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6.25" customHeight="1" x14ac:dyDescent="0.4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1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6.25" customHeight="1" x14ac:dyDescent="0.4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1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6.25" customHeight="1" x14ac:dyDescent="0.4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1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6.25" customHeight="1" x14ac:dyDescent="0.4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1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6.25" customHeight="1" x14ac:dyDescent="0.4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1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6.25" customHeight="1" x14ac:dyDescent="0.4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1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6.25" customHeight="1" x14ac:dyDescent="0.4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1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6.25" customHeight="1" x14ac:dyDescent="0.4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1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6.25" customHeight="1" x14ac:dyDescent="0.4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1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6.25" customHeight="1" x14ac:dyDescent="0.4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1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6.25" customHeight="1" x14ac:dyDescent="0.4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1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6.25" customHeight="1" x14ac:dyDescent="0.4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1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6.25" customHeight="1" x14ac:dyDescent="0.4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1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6.25" customHeight="1" x14ac:dyDescent="0.4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1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6.25" customHeight="1" x14ac:dyDescent="0.4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1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6.25" customHeight="1" x14ac:dyDescent="0.4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1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6.25" customHeight="1" x14ac:dyDescent="0.4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1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6.25" customHeight="1" x14ac:dyDescent="0.4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1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6.25" customHeight="1" x14ac:dyDescent="0.4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1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6.25" customHeight="1" x14ac:dyDescent="0.4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1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6.25" customHeight="1" x14ac:dyDescent="0.4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1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6.25" customHeight="1" x14ac:dyDescent="0.4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1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6.25" customHeight="1" x14ac:dyDescent="0.4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1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6.25" customHeight="1" x14ac:dyDescent="0.4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1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6.25" customHeight="1" x14ac:dyDescent="0.4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1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6.25" customHeight="1" x14ac:dyDescent="0.4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1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6.25" customHeight="1" x14ac:dyDescent="0.4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6.25" customHeight="1" x14ac:dyDescent="0.4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1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6.25" customHeight="1" x14ac:dyDescent="0.4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1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6.25" customHeight="1" x14ac:dyDescent="0.4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1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6.25" customHeight="1" x14ac:dyDescent="0.4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1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6.25" customHeight="1" x14ac:dyDescent="0.4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1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6.25" customHeight="1" x14ac:dyDescent="0.4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1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6.25" customHeight="1" x14ac:dyDescent="0.4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1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6.25" customHeight="1" x14ac:dyDescent="0.4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1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6.25" customHeight="1" x14ac:dyDescent="0.4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1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6.25" customHeight="1" x14ac:dyDescent="0.4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1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6.25" customHeight="1" x14ac:dyDescent="0.4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6.25" customHeight="1" x14ac:dyDescent="0.4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1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6.25" customHeight="1" x14ac:dyDescent="0.4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1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6.25" customHeight="1" x14ac:dyDescent="0.4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1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6.25" customHeight="1" x14ac:dyDescent="0.4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1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6.25" customHeight="1" x14ac:dyDescent="0.4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1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6.25" customHeight="1" x14ac:dyDescent="0.4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1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6.25" customHeight="1" x14ac:dyDescent="0.4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1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6.25" customHeight="1" x14ac:dyDescent="0.4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1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6.25" customHeight="1" x14ac:dyDescent="0.4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1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6.25" customHeight="1" x14ac:dyDescent="0.4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1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6.25" customHeight="1" x14ac:dyDescent="0.4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1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6.25" customHeight="1" x14ac:dyDescent="0.4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1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6.25" customHeight="1" x14ac:dyDescent="0.4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1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6.25" customHeight="1" x14ac:dyDescent="0.4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1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6.25" customHeight="1" x14ac:dyDescent="0.4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1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6.25" customHeight="1" x14ac:dyDescent="0.4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1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6.25" customHeight="1" x14ac:dyDescent="0.4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6.25" customHeight="1" x14ac:dyDescent="0.4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6.25" customHeight="1" x14ac:dyDescent="0.4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6.25" customHeight="1" x14ac:dyDescent="0.4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6.25" customHeight="1" x14ac:dyDescent="0.4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6.25" customHeight="1" x14ac:dyDescent="0.4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6.25" customHeight="1" x14ac:dyDescent="0.4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6.25" customHeight="1" x14ac:dyDescent="0.4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6.25" customHeight="1" x14ac:dyDescent="0.4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6.25" customHeight="1" x14ac:dyDescent="0.4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6.25" customHeight="1" x14ac:dyDescent="0.4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6.25" customHeight="1" x14ac:dyDescent="0.4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6.25" customHeight="1" x14ac:dyDescent="0.4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6.25" customHeight="1" x14ac:dyDescent="0.4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6.25" customHeight="1" x14ac:dyDescent="0.4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6.25" customHeight="1" x14ac:dyDescent="0.4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6.25" customHeight="1" x14ac:dyDescent="0.4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1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6.25" customHeight="1" x14ac:dyDescent="0.4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1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6.25" customHeight="1" x14ac:dyDescent="0.4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1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6.25" customHeight="1" x14ac:dyDescent="0.4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1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6.25" customHeight="1" x14ac:dyDescent="0.4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1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6.25" customHeight="1" x14ac:dyDescent="0.4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1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6.25" customHeight="1" x14ac:dyDescent="0.4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1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6.25" customHeight="1" x14ac:dyDescent="0.4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1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6.25" customHeight="1" x14ac:dyDescent="0.4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1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6.25" customHeight="1" x14ac:dyDescent="0.4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1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6.25" customHeight="1" x14ac:dyDescent="0.4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1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6.25" customHeight="1" x14ac:dyDescent="0.4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1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6.25" customHeight="1" x14ac:dyDescent="0.4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1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6.25" customHeight="1" x14ac:dyDescent="0.4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1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6.25" customHeight="1" x14ac:dyDescent="0.4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1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6.25" customHeight="1" x14ac:dyDescent="0.4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1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6.25" customHeight="1" x14ac:dyDescent="0.4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1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6.25" customHeight="1" x14ac:dyDescent="0.4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1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6.25" customHeight="1" x14ac:dyDescent="0.4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1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6.25" customHeight="1" x14ac:dyDescent="0.4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1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6.25" customHeight="1" x14ac:dyDescent="0.4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1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6.25" customHeight="1" x14ac:dyDescent="0.4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6.25" customHeight="1" x14ac:dyDescent="0.4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1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6.25" customHeight="1" x14ac:dyDescent="0.4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6.25" customHeight="1" x14ac:dyDescent="0.4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1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6.25" customHeight="1" x14ac:dyDescent="0.4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1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6.25" customHeight="1" x14ac:dyDescent="0.4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1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6.25" customHeight="1" x14ac:dyDescent="0.4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1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6.25" customHeight="1" x14ac:dyDescent="0.4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1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6.25" customHeight="1" x14ac:dyDescent="0.4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1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6.25" customHeight="1" x14ac:dyDescent="0.4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1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6.25" customHeight="1" x14ac:dyDescent="0.4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1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6.25" customHeight="1" x14ac:dyDescent="0.4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1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6.25" customHeight="1" x14ac:dyDescent="0.4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1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6.25" customHeight="1" x14ac:dyDescent="0.4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1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6.25" customHeight="1" x14ac:dyDescent="0.4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1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6.25" customHeight="1" x14ac:dyDescent="0.4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1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6.25" customHeight="1" x14ac:dyDescent="0.4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1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6.25" customHeight="1" x14ac:dyDescent="0.4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1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6.25" customHeight="1" x14ac:dyDescent="0.4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1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6.25" customHeight="1" x14ac:dyDescent="0.4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1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6.25" customHeight="1" x14ac:dyDescent="0.4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1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6.25" customHeight="1" x14ac:dyDescent="0.4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1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6.25" customHeight="1" x14ac:dyDescent="0.4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1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6.25" customHeight="1" x14ac:dyDescent="0.4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1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6.25" customHeight="1" x14ac:dyDescent="0.4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1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6.25" customHeight="1" x14ac:dyDescent="0.4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1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6.25" customHeight="1" x14ac:dyDescent="0.4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1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6.25" customHeight="1" x14ac:dyDescent="0.4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1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6.25" customHeight="1" x14ac:dyDescent="0.4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1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6.25" customHeight="1" x14ac:dyDescent="0.4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1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6.25" customHeight="1" x14ac:dyDescent="0.4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1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6.25" customHeight="1" x14ac:dyDescent="0.4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1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6.25" customHeight="1" x14ac:dyDescent="0.4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1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6.25" customHeight="1" x14ac:dyDescent="0.4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1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6.25" customHeight="1" x14ac:dyDescent="0.4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1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6.25" customHeight="1" x14ac:dyDescent="0.4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1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6.25" customHeight="1" x14ac:dyDescent="0.4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1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6.25" customHeight="1" x14ac:dyDescent="0.4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1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6.25" customHeight="1" x14ac:dyDescent="0.4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1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6.25" customHeight="1" x14ac:dyDescent="0.4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1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6.25" customHeight="1" x14ac:dyDescent="0.4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1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6.25" customHeight="1" x14ac:dyDescent="0.4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1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6.25" customHeight="1" x14ac:dyDescent="0.4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1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6.25" customHeight="1" x14ac:dyDescent="0.4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1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6.25" customHeight="1" x14ac:dyDescent="0.4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1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6.25" customHeight="1" x14ac:dyDescent="0.4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1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6.25" customHeight="1" x14ac:dyDescent="0.4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1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6.25" customHeight="1" x14ac:dyDescent="0.4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1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6.25" customHeight="1" x14ac:dyDescent="0.4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1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6.25" customHeight="1" x14ac:dyDescent="0.4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1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6.25" customHeight="1" x14ac:dyDescent="0.4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1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6.25" customHeight="1" x14ac:dyDescent="0.4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1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6.25" customHeight="1" x14ac:dyDescent="0.4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1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6.25" customHeight="1" x14ac:dyDescent="0.4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1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6.25" customHeight="1" x14ac:dyDescent="0.4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1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6.25" customHeight="1" x14ac:dyDescent="0.4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1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6.25" customHeight="1" x14ac:dyDescent="0.4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1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6.25" customHeight="1" x14ac:dyDescent="0.4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1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6.25" customHeight="1" x14ac:dyDescent="0.4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1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6.25" customHeight="1" x14ac:dyDescent="0.4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1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6.25" customHeight="1" x14ac:dyDescent="0.4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1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6.25" customHeight="1" x14ac:dyDescent="0.4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1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6.25" customHeight="1" x14ac:dyDescent="0.4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1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6.25" customHeight="1" x14ac:dyDescent="0.4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1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6.25" customHeight="1" x14ac:dyDescent="0.4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1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6.25" customHeight="1" x14ac:dyDescent="0.4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1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6.25" customHeight="1" x14ac:dyDescent="0.4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1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6.25" customHeight="1" x14ac:dyDescent="0.4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1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6.25" customHeight="1" x14ac:dyDescent="0.4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1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6.25" customHeight="1" x14ac:dyDescent="0.4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1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6.25" customHeight="1" x14ac:dyDescent="0.4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1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6.25" customHeight="1" x14ac:dyDescent="0.4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1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6.25" customHeight="1" x14ac:dyDescent="0.4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6.25" customHeight="1" x14ac:dyDescent="0.4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1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6.25" customHeight="1" x14ac:dyDescent="0.4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6.25" customHeight="1" x14ac:dyDescent="0.4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1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6.25" customHeight="1" x14ac:dyDescent="0.4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1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6.25" customHeight="1" x14ac:dyDescent="0.4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1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6.25" customHeight="1" x14ac:dyDescent="0.4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6.25" customHeight="1" x14ac:dyDescent="0.4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1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6.25" customHeight="1" x14ac:dyDescent="0.4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6.25" customHeight="1" x14ac:dyDescent="0.4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1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6.25" customHeight="1" x14ac:dyDescent="0.4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1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6.25" customHeight="1" x14ac:dyDescent="0.4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1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6.25" customHeight="1" x14ac:dyDescent="0.4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1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6.25" customHeight="1" x14ac:dyDescent="0.4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1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6.25" customHeight="1" x14ac:dyDescent="0.4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1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6.25" customHeight="1" x14ac:dyDescent="0.4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1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6.25" customHeight="1" x14ac:dyDescent="0.4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1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6.25" customHeight="1" x14ac:dyDescent="0.4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1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6.25" customHeight="1" x14ac:dyDescent="0.4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1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6.25" customHeight="1" x14ac:dyDescent="0.4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1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6.25" customHeight="1" x14ac:dyDescent="0.4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1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6.25" customHeight="1" x14ac:dyDescent="0.4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1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6.25" customHeight="1" x14ac:dyDescent="0.4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1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6.25" customHeight="1" x14ac:dyDescent="0.4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1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6.25" customHeight="1" x14ac:dyDescent="0.4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1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6.25" customHeight="1" x14ac:dyDescent="0.4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1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6.25" customHeight="1" x14ac:dyDescent="0.4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1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6.25" customHeight="1" x14ac:dyDescent="0.4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1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6.25" customHeight="1" x14ac:dyDescent="0.4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1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6.25" customHeight="1" x14ac:dyDescent="0.4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1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6.25" customHeight="1" x14ac:dyDescent="0.4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1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6.25" customHeight="1" x14ac:dyDescent="0.4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1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6.25" customHeight="1" x14ac:dyDescent="0.4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1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6.25" customHeight="1" x14ac:dyDescent="0.4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1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6.25" customHeight="1" x14ac:dyDescent="0.4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1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6.25" customHeight="1" x14ac:dyDescent="0.4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1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6.25" customHeight="1" x14ac:dyDescent="0.4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1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6.25" customHeight="1" x14ac:dyDescent="0.4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1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6.25" customHeight="1" x14ac:dyDescent="0.4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1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6.25" customHeight="1" x14ac:dyDescent="0.4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1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6.25" customHeight="1" x14ac:dyDescent="0.4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1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6.25" customHeight="1" x14ac:dyDescent="0.4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1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6.25" customHeight="1" x14ac:dyDescent="0.4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1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6.25" customHeight="1" x14ac:dyDescent="0.4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1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6.25" customHeight="1" x14ac:dyDescent="0.4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1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6.25" customHeight="1" x14ac:dyDescent="0.4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1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6.25" customHeight="1" x14ac:dyDescent="0.4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1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6.25" customHeight="1" x14ac:dyDescent="0.4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1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6.25" customHeight="1" x14ac:dyDescent="0.4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1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6.25" customHeight="1" x14ac:dyDescent="0.4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1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6.25" customHeight="1" x14ac:dyDescent="0.4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1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6.25" customHeight="1" x14ac:dyDescent="0.4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1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6.25" customHeight="1" x14ac:dyDescent="0.4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1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6.25" customHeight="1" x14ac:dyDescent="0.4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1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6.25" customHeight="1" x14ac:dyDescent="0.4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1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6.25" customHeight="1" x14ac:dyDescent="0.4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1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6.25" customHeight="1" x14ac:dyDescent="0.4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1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6.25" customHeight="1" x14ac:dyDescent="0.4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1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6.25" customHeight="1" x14ac:dyDescent="0.4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1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6.25" customHeight="1" x14ac:dyDescent="0.4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1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6.25" customHeight="1" x14ac:dyDescent="0.4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1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6.25" customHeight="1" x14ac:dyDescent="0.4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1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6.25" customHeight="1" x14ac:dyDescent="0.4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1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6.25" customHeight="1" x14ac:dyDescent="0.4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1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6.25" customHeight="1" x14ac:dyDescent="0.4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1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6.25" customHeight="1" x14ac:dyDescent="0.4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1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6.25" customHeight="1" x14ac:dyDescent="0.4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1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6.25" customHeight="1" x14ac:dyDescent="0.4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1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6.25" customHeight="1" x14ac:dyDescent="0.4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1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6.25" customHeight="1" x14ac:dyDescent="0.4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1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6.25" customHeight="1" x14ac:dyDescent="0.4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1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6.25" customHeight="1" x14ac:dyDescent="0.4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1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6.25" customHeight="1" x14ac:dyDescent="0.4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1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6.25" customHeight="1" x14ac:dyDescent="0.4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1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6.25" customHeight="1" x14ac:dyDescent="0.4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1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6.25" customHeight="1" x14ac:dyDescent="0.4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1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6.25" customHeight="1" x14ac:dyDescent="0.4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1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6.25" customHeight="1" x14ac:dyDescent="0.4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1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6.25" customHeight="1" x14ac:dyDescent="0.4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1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6.25" customHeight="1" x14ac:dyDescent="0.4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1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6.25" customHeight="1" x14ac:dyDescent="0.4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1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6.25" customHeight="1" x14ac:dyDescent="0.4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1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6.25" customHeight="1" x14ac:dyDescent="0.4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1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6.25" customHeight="1" x14ac:dyDescent="0.4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1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6.25" customHeight="1" x14ac:dyDescent="0.4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1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6.25" customHeight="1" x14ac:dyDescent="0.4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1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6.25" customHeight="1" x14ac:dyDescent="0.4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1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6.25" customHeight="1" x14ac:dyDescent="0.4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1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6.25" customHeight="1" x14ac:dyDescent="0.4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1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6.25" customHeight="1" x14ac:dyDescent="0.4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1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6.25" customHeight="1" x14ac:dyDescent="0.4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1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6.25" customHeight="1" x14ac:dyDescent="0.4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1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6.25" customHeight="1" x14ac:dyDescent="0.4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1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6.25" customHeight="1" x14ac:dyDescent="0.4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1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6.25" customHeight="1" x14ac:dyDescent="0.4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1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6.25" customHeight="1" x14ac:dyDescent="0.4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1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6.25" customHeight="1" x14ac:dyDescent="0.4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1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6.25" customHeight="1" x14ac:dyDescent="0.4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1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6.25" customHeight="1" x14ac:dyDescent="0.4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1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6.25" customHeight="1" x14ac:dyDescent="0.4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1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6.25" customHeight="1" x14ac:dyDescent="0.4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1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6.25" customHeight="1" x14ac:dyDescent="0.4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1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6.25" customHeight="1" x14ac:dyDescent="0.4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1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6.25" customHeight="1" x14ac:dyDescent="0.4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1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6.25" customHeight="1" x14ac:dyDescent="0.4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1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6.25" customHeight="1" x14ac:dyDescent="0.4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1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6.25" customHeight="1" x14ac:dyDescent="0.4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1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6.25" customHeight="1" x14ac:dyDescent="0.4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1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6.25" customHeight="1" x14ac:dyDescent="0.4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1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6.25" customHeight="1" x14ac:dyDescent="0.4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1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6.25" customHeight="1" x14ac:dyDescent="0.4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6.25" customHeight="1" x14ac:dyDescent="0.4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6.25" customHeight="1" x14ac:dyDescent="0.4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6.25" customHeight="1" x14ac:dyDescent="0.4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6.25" customHeight="1" x14ac:dyDescent="0.4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6.25" customHeight="1" x14ac:dyDescent="0.4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6.25" customHeight="1" x14ac:dyDescent="0.4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6.25" customHeight="1" x14ac:dyDescent="0.4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6.25" customHeight="1" x14ac:dyDescent="0.4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6.25" customHeight="1" x14ac:dyDescent="0.4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6.25" customHeight="1" x14ac:dyDescent="0.4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6.25" customHeight="1" x14ac:dyDescent="0.4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6.25" customHeight="1" x14ac:dyDescent="0.4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6.25" customHeight="1" x14ac:dyDescent="0.4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6.25" customHeight="1" x14ac:dyDescent="0.4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6.25" customHeight="1" x14ac:dyDescent="0.4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6.25" customHeight="1" x14ac:dyDescent="0.4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6.25" customHeight="1" x14ac:dyDescent="0.4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1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6.25" customHeight="1" x14ac:dyDescent="0.4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1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6.25" customHeight="1" x14ac:dyDescent="0.4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1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6.25" customHeight="1" x14ac:dyDescent="0.4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1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6.25" customHeight="1" x14ac:dyDescent="0.4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1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6.25" customHeight="1" x14ac:dyDescent="0.4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1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6.25" customHeight="1" x14ac:dyDescent="0.4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1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6.25" customHeight="1" x14ac:dyDescent="0.4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1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6.25" customHeight="1" x14ac:dyDescent="0.4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1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6.25" customHeight="1" x14ac:dyDescent="0.4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6.25" customHeight="1" x14ac:dyDescent="0.4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6.25" customHeight="1" x14ac:dyDescent="0.4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6.25" customHeight="1" x14ac:dyDescent="0.4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1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6.25" customHeight="1" x14ac:dyDescent="0.4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1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6.25" customHeight="1" x14ac:dyDescent="0.4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1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6.25" customHeight="1" x14ac:dyDescent="0.4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1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6.25" customHeight="1" x14ac:dyDescent="0.4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1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6.25" customHeight="1" x14ac:dyDescent="0.4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1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6.25" customHeight="1" x14ac:dyDescent="0.4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1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6.25" customHeight="1" x14ac:dyDescent="0.4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1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6.25" customHeight="1" x14ac:dyDescent="0.4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1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6.25" customHeight="1" x14ac:dyDescent="0.4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1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6.25" customHeight="1" x14ac:dyDescent="0.4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1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6.25" customHeight="1" x14ac:dyDescent="0.4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1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6.25" customHeight="1" x14ac:dyDescent="0.4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1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6.25" customHeight="1" x14ac:dyDescent="0.4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1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6.25" customHeight="1" x14ac:dyDescent="0.4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1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6.25" customHeight="1" x14ac:dyDescent="0.4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1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6.25" customHeight="1" x14ac:dyDescent="0.4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1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6.25" customHeight="1" x14ac:dyDescent="0.4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1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6.25" customHeight="1" x14ac:dyDescent="0.4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1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6.25" customHeight="1" x14ac:dyDescent="0.4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1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6.25" customHeight="1" x14ac:dyDescent="0.4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6.25" customHeight="1" x14ac:dyDescent="0.4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6.25" customHeight="1" x14ac:dyDescent="0.4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6.25" customHeight="1" x14ac:dyDescent="0.4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6.25" customHeight="1" x14ac:dyDescent="0.4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6.25" customHeight="1" x14ac:dyDescent="0.4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6.25" customHeight="1" x14ac:dyDescent="0.4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6.25" customHeight="1" x14ac:dyDescent="0.4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6.25" customHeight="1" x14ac:dyDescent="0.4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6.25" customHeight="1" x14ac:dyDescent="0.4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6.25" customHeight="1" x14ac:dyDescent="0.4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6.25" customHeight="1" x14ac:dyDescent="0.4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6.25" customHeight="1" x14ac:dyDescent="0.4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6.25" customHeight="1" x14ac:dyDescent="0.4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6.25" customHeight="1" x14ac:dyDescent="0.4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6.25" customHeight="1" x14ac:dyDescent="0.4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6.25" customHeight="1" x14ac:dyDescent="0.4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1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6.25" customHeight="1" x14ac:dyDescent="0.4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1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6.25" customHeight="1" x14ac:dyDescent="0.4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1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6.25" customHeight="1" x14ac:dyDescent="0.4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1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6.25" customHeight="1" x14ac:dyDescent="0.4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1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6.25" customHeight="1" x14ac:dyDescent="0.4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1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6.25" customHeight="1" x14ac:dyDescent="0.4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1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6.25" customHeight="1" x14ac:dyDescent="0.4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1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6.25" customHeight="1" x14ac:dyDescent="0.4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1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6.25" customHeight="1" x14ac:dyDescent="0.4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1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6.25" customHeight="1" x14ac:dyDescent="0.4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6.25" customHeight="1" x14ac:dyDescent="0.4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6.25" customHeight="1" x14ac:dyDescent="0.4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6.25" customHeight="1" x14ac:dyDescent="0.4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6.25" customHeight="1" x14ac:dyDescent="0.4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6.25" customHeight="1" x14ac:dyDescent="0.4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6.25" customHeight="1" x14ac:dyDescent="0.4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6.25" customHeight="1" x14ac:dyDescent="0.4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6.25" customHeight="1" x14ac:dyDescent="0.4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6.25" customHeight="1" x14ac:dyDescent="0.4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6.25" customHeight="1" x14ac:dyDescent="0.4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6.25" customHeight="1" x14ac:dyDescent="0.4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6.25" customHeight="1" x14ac:dyDescent="0.4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6.25" customHeight="1" x14ac:dyDescent="0.4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6.25" customHeight="1" x14ac:dyDescent="0.4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6.25" customHeight="1" x14ac:dyDescent="0.4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6.25" customHeight="1" x14ac:dyDescent="0.4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1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6.25" customHeight="1" x14ac:dyDescent="0.4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1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6.25" customHeight="1" x14ac:dyDescent="0.4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1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6.25" customHeight="1" x14ac:dyDescent="0.4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1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6.25" customHeight="1" x14ac:dyDescent="0.4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1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6.25" customHeight="1" x14ac:dyDescent="0.4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1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6.25" customHeight="1" x14ac:dyDescent="0.4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1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6.25" customHeight="1" x14ac:dyDescent="0.4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1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6.25" customHeight="1" x14ac:dyDescent="0.4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1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6.25" customHeight="1" x14ac:dyDescent="0.4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1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6.25" customHeight="1" x14ac:dyDescent="0.4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1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6.25" customHeight="1" x14ac:dyDescent="0.4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1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6.25" customHeight="1" x14ac:dyDescent="0.4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1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6.25" customHeight="1" x14ac:dyDescent="0.4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1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6.25" customHeight="1" x14ac:dyDescent="0.4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1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6.25" customHeight="1" x14ac:dyDescent="0.4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1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6.25" customHeight="1" x14ac:dyDescent="0.4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1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6.25" customHeight="1" x14ac:dyDescent="0.4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1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6.25" customHeight="1" x14ac:dyDescent="0.4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1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6.25" customHeight="1" x14ac:dyDescent="0.4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1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6.25" customHeight="1" x14ac:dyDescent="0.4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6.25" customHeight="1" x14ac:dyDescent="0.4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6.25" customHeight="1" x14ac:dyDescent="0.4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6.25" customHeight="1" x14ac:dyDescent="0.4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6.25" customHeight="1" x14ac:dyDescent="0.4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6.25" customHeight="1" x14ac:dyDescent="0.4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6.25" customHeight="1" x14ac:dyDescent="0.4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6.25" customHeight="1" x14ac:dyDescent="0.4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6.25" customHeight="1" x14ac:dyDescent="0.4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6.25" customHeight="1" x14ac:dyDescent="0.4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6.25" customHeight="1" x14ac:dyDescent="0.4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6.25" customHeight="1" x14ac:dyDescent="0.4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6.25" customHeight="1" x14ac:dyDescent="0.4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1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6.25" customHeight="1" x14ac:dyDescent="0.4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6.25" customHeight="1" x14ac:dyDescent="0.4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6.25" customHeight="1" x14ac:dyDescent="0.4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6.25" customHeight="1" x14ac:dyDescent="0.4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1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6.25" customHeight="1" x14ac:dyDescent="0.4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1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6.25" customHeight="1" x14ac:dyDescent="0.4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1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6.25" customHeight="1" x14ac:dyDescent="0.4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1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6.25" customHeight="1" x14ac:dyDescent="0.4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1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6.25" customHeight="1" x14ac:dyDescent="0.4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1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6.25" customHeight="1" x14ac:dyDescent="0.4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1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6.25" customHeight="1" x14ac:dyDescent="0.4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1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6.25" customHeight="1" x14ac:dyDescent="0.4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1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6.25" customHeight="1" x14ac:dyDescent="0.4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1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6.25" customHeight="1" x14ac:dyDescent="0.4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1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6.25" customHeight="1" x14ac:dyDescent="0.4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1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6.25" customHeight="1" x14ac:dyDescent="0.4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1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6.25" customHeight="1" x14ac:dyDescent="0.4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1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6.25" customHeight="1" x14ac:dyDescent="0.4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1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6.25" customHeight="1" x14ac:dyDescent="0.4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1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6.25" customHeight="1" x14ac:dyDescent="0.4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1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6.25" customHeight="1" x14ac:dyDescent="0.4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1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6.25" customHeight="1" x14ac:dyDescent="0.4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1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6.25" customHeight="1" x14ac:dyDescent="0.4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1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6.25" customHeight="1" x14ac:dyDescent="0.4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1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6.25" customHeight="1" x14ac:dyDescent="0.4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1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6.25" customHeight="1" x14ac:dyDescent="0.4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1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6.25" customHeight="1" x14ac:dyDescent="0.4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1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6.25" customHeight="1" x14ac:dyDescent="0.4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1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6.25" customHeight="1" x14ac:dyDescent="0.4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1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6.25" customHeight="1" x14ac:dyDescent="0.4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1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6.25" customHeight="1" x14ac:dyDescent="0.4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1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6.25" customHeight="1" x14ac:dyDescent="0.4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1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6.25" customHeight="1" x14ac:dyDescent="0.4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1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6.25" customHeight="1" x14ac:dyDescent="0.4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1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6.25" customHeight="1" x14ac:dyDescent="0.4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1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6.25" customHeight="1" x14ac:dyDescent="0.4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1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6.25" customHeight="1" x14ac:dyDescent="0.4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1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6.25" customHeight="1" x14ac:dyDescent="0.4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1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6.25" customHeight="1" x14ac:dyDescent="0.4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1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6.25" customHeight="1" x14ac:dyDescent="0.4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1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6.25" customHeight="1" x14ac:dyDescent="0.4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1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6.25" customHeight="1" x14ac:dyDescent="0.4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1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6.25" customHeight="1" x14ac:dyDescent="0.4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1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6.25" customHeight="1" x14ac:dyDescent="0.4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1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6.25" customHeight="1" x14ac:dyDescent="0.4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1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6.25" customHeight="1" x14ac:dyDescent="0.4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1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6.25" customHeight="1" x14ac:dyDescent="0.4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1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6.25" customHeight="1" x14ac:dyDescent="0.4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1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6.25" customHeight="1" x14ac:dyDescent="0.4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1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6.25" customHeight="1" x14ac:dyDescent="0.4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1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6.25" customHeight="1" x14ac:dyDescent="0.4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1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6.25" customHeight="1" x14ac:dyDescent="0.4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1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6.25" customHeight="1" x14ac:dyDescent="0.4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1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6.25" customHeight="1" x14ac:dyDescent="0.4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1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6.25" customHeight="1" x14ac:dyDescent="0.4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1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6.25" customHeight="1" x14ac:dyDescent="0.4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1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6.25" customHeight="1" x14ac:dyDescent="0.4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1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6.25" customHeight="1" x14ac:dyDescent="0.4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1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6.25" customHeight="1" x14ac:dyDescent="0.4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1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6.25" customHeight="1" x14ac:dyDescent="0.4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1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6.25" customHeight="1" x14ac:dyDescent="0.4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1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6.25" customHeight="1" x14ac:dyDescent="0.4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1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6.25" customHeight="1" x14ac:dyDescent="0.4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1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6.25" customHeight="1" x14ac:dyDescent="0.4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1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6.25" customHeight="1" x14ac:dyDescent="0.4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1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6.25" customHeight="1" x14ac:dyDescent="0.4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1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6.25" customHeight="1" x14ac:dyDescent="0.4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1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6.25" customHeight="1" x14ac:dyDescent="0.4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1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6.25" customHeight="1" x14ac:dyDescent="0.4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1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6.25" customHeight="1" x14ac:dyDescent="0.4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1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6.25" customHeight="1" x14ac:dyDescent="0.4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1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6.25" customHeight="1" x14ac:dyDescent="0.4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1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6.25" customHeight="1" x14ac:dyDescent="0.4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1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6.25" customHeight="1" x14ac:dyDescent="0.4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1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6.25" customHeight="1" x14ac:dyDescent="0.4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1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6.25" customHeight="1" x14ac:dyDescent="0.4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1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6.25" customHeight="1" x14ac:dyDescent="0.4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1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6.25" customHeight="1" x14ac:dyDescent="0.4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6.25" customHeight="1" x14ac:dyDescent="0.4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6.25" customHeight="1" x14ac:dyDescent="0.4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6.25" customHeight="1" x14ac:dyDescent="0.4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6.25" customHeight="1" x14ac:dyDescent="0.4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6.25" customHeight="1" x14ac:dyDescent="0.4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6.25" customHeight="1" x14ac:dyDescent="0.4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6.25" customHeight="1" x14ac:dyDescent="0.4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6.25" customHeight="1" x14ac:dyDescent="0.4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6.25" customHeight="1" x14ac:dyDescent="0.4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6.25" customHeight="1" x14ac:dyDescent="0.4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6.25" customHeight="1" x14ac:dyDescent="0.4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6.25" customHeight="1" x14ac:dyDescent="0.4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1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6.25" customHeight="1" x14ac:dyDescent="0.4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6.25" customHeight="1" x14ac:dyDescent="0.4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6.25" customHeight="1" x14ac:dyDescent="0.4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6.25" customHeight="1" x14ac:dyDescent="0.4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1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6.25" customHeight="1" x14ac:dyDescent="0.4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1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6.25" customHeight="1" x14ac:dyDescent="0.4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1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6.25" customHeight="1" x14ac:dyDescent="0.4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1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6.25" customHeight="1" x14ac:dyDescent="0.4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1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6.25" customHeight="1" x14ac:dyDescent="0.4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1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6.25" customHeight="1" x14ac:dyDescent="0.4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1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6.25" customHeight="1" x14ac:dyDescent="0.4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1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6.25" customHeight="1" x14ac:dyDescent="0.4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1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6.25" customHeight="1" x14ac:dyDescent="0.4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1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6.25" customHeight="1" x14ac:dyDescent="0.4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1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6.25" customHeight="1" x14ac:dyDescent="0.4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1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6.25" customHeight="1" x14ac:dyDescent="0.4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1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6.25" customHeight="1" x14ac:dyDescent="0.4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1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6.25" customHeight="1" x14ac:dyDescent="0.4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1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6.25" customHeight="1" x14ac:dyDescent="0.4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1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6.25" customHeight="1" x14ac:dyDescent="0.4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1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6.25" customHeight="1" x14ac:dyDescent="0.4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1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6.25" customHeight="1" x14ac:dyDescent="0.4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1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6.25" customHeight="1" x14ac:dyDescent="0.4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1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6.25" customHeight="1" x14ac:dyDescent="0.4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1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6.25" customHeight="1" x14ac:dyDescent="0.4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1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6.25" customHeight="1" x14ac:dyDescent="0.4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1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6.25" customHeight="1" x14ac:dyDescent="0.4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1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6.25" customHeight="1" x14ac:dyDescent="0.4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1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6.25" customHeight="1" x14ac:dyDescent="0.4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1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6.25" customHeight="1" x14ac:dyDescent="0.4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1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6.25" customHeight="1" x14ac:dyDescent="0.4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1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6.25" customHeight="1" x14ac:dyDescent="0.4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1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6.25" customHeight="1" x14ac:dyDescent="0.4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1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6.25" customHeight="1" x14ac:dyDescent="0.4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1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6.25" customHeight="1" x14ac:dyDescent="0.4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1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6.25" customHeight="1" x14ac:dyDescent="0.4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1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6.25" customHeight="1" x14ac:dyDescent="0.4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1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6.25" customHeight="1" x14ac:dyDescent="0.4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1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6.25" customHeight="1" x14ac:dyDescent="0.4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1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6.25" customHeight="1" x14ac:dyDescent="0.4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1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6.25" customHeight="1" x14ac:dyDescent="0.4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1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6.25" customHeight="1" x14ac:dyDescent="0.4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1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6.25" customHeight="1" x14ac:dyDescent="0.4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1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6.25" customHeight="1" x14ac:dyDescent="0.4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1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6.25" customHeight="1" x14ac:dyDescent="0.4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1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6.25" customHeight="1" x14ac:dyDescent="0.4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1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6.25" customHeight="1" x14ac:dyDescent="0.4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1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6.25" customHeight="1" x14ac:dyDescent="0.4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1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6.25" customHeight="1" x14ac:dyDescent="0.4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1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6.25" customHeight="1" x14ac:dyDescent="0.4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1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6.25" customHeight="1" x14ac:dyDescent="0.4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1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6.25" customHeight="1" x14ac:dyDescent="0.4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1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6.25" customHeight="1" x14ac:dyDescent="0.4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1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6.25" customHeight="1" x14ac:dyDescent="0.4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1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6.25" customHeight="1" x14ac:dyDescent="0.4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1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6.25" customHeight="1" x14ac:dyDescent="0.4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1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6.25" customHeight="1" x14ac:dyDescent="0.4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1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6.25" customHeight="1" x14ac:dyDescent="0.4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1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6.25" customHeight="1" x14ac:dyDescent="0.4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1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6.25" customHeight="1" x14ac:dyDescent="0.4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1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6.25" customHeight="1" x14ac:dyDescent="0.4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1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6.25" customHeight="1" x14ac:dyDescent="0.4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6.25" customHeight="1" x14ac:dyDescent="0.4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6.25" customHeight="1" x14ac:dyDescent="0.4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6.25" customHeight="1" x14ac:dyDescent="0.4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6.25" customHeight="1" x14ac:dyDescent="0.4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6.25" customHeight="1" x14ac:dyDescent="0.4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6.25" customHeight="1" x14ac:dyDescent="0.4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6.25" customHeight="1" x14ac:dyDescent="0.4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6.25" customHeight="1" x14ac:dyDescent="0.4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6.25" customHeight="1" x14ac:dyDescent="0.4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6.25" customHeight="1" x14ac:dyDescent="0.4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6.25" customHeight="1" x14ac:dyDescent="0.4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6.25" customHeight="1" x14ac:dyDescent="0.4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6.25" customHeight="1" x14ac:dyDescent="0.4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6.25" customHeight="1" x14ac:dyDescent="0.4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6.25" customHeight="1" x14ac:dyDescent="0.4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6.25" customHeight="1" x14ac:dyDescent="0.4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1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6.25" customHeight="1" x14ac:dyDescent="0.4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1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6.25" customHeight="1" x14ac:dyDescent="0.4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1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6.25" customHeight="1" x14ac:dyDescent="0.4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1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6.25" customHeight="1" x14ac:dyDescent="0.4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1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6.25" customHeight="1" x14ac:dyDescent="0.4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1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6.25" customHeight="1" x14ac:dyDescent="0.4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1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6.25" customHeight="1" x14ac:dyDescent="0.4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1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6.25" customHeight="1" x14ac:dyDescent="0.4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1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6.25" customHeight="1" x14ac:dyDescent="0.4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1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6.25" customHeight="1" x14ac:dyDescent="0.4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1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6.25" customHeight="1" x14ac:dyDescent="0.4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1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6.25" customHeight="1" x14ac:dyDescent="0.4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1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6.25" customHeight="1" x14ac:dyDescent="0.4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1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6.25" customHeight="1" x14ac:dyDescent="0.4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1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6.25" customHeight="1" x14ac:dyDescent="0.4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1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6.25" customHeight="1" x14ac:dyDescent="0.4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1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6.25" customHeight="1" x14ac:dyDescent="0.4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1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6.25" customHeight="1" x14ac:dyDescent="0.4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1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6.25" customHeight="1" x14ac:dyDescent="0.4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1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6.25" customHeight="1" x14ac:dyDescent="0.4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6.25" customHeight="1" x14ac:dyDescent="0.4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6.25" customHeight="1" x14ac:dyDescent="0.4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6.25" customHeight="1" x14ac:dyDescent="0.4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6.25" customHeight="1" x14ac:dyDescent="0.4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6.25" customHeight="1" x14ac:dyDescent="0.4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6.25" customHeight="1" x14ac:dyDescent="0.4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6.25" customHeight="1" x14ac:dyDescent="0.4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6.25" customHeight="1" x14ac:dyDescent="0.4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6.25" customHeight="1" x14ac:dyDescent="0.4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6.25" customHeight="1" x14ac:dyDescent="0.4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6.25" customHeight="1" x14ac:dyDescent="0.4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6.25" customHeight="1" x14ac:dyDescent="0.4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6.25" customHeight="1" x14ac:dyDescent="0.4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6.25" customHeight="1" x14ac:dyDescent="0.4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6.25" customHeight="1" x14ac:dyDescent="0.4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6.25" customHeight="1" x14ac:dyDescent="0.4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1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6.25" customHeight="1" x14ac:dyDescent="0.4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1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6.25" customHeight="1" x14ac:dyDescent="0.4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1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6.25" customHeight="1" x14ac:dyDescent="0.4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1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6.25" customHeight="1" x14ac:dyDescent="0.4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1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6.25" customHeight="1" x14ac:dyDescent="0.4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1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6.25" customHeight="1" x14ac:dyDescent="0.4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1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6.25" customHeight="1" x14ac:dyDescent="0.4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1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6.25" customHeight="1" x14ac:dyDescent="0.4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1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6.25" customHeight="1" x14ac:dyDescent="0.4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1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6.25" customHeight="1" x14ac:dyDescent="0.4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1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6.25" customHeight="1" x14ac:dyDescent="0.4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1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6.25" customHeight="1" x14ac:dyDescent="0.4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1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6.25" customHeight="1" x14ac:dyDescent="0.4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1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6.25" customHeight="1" x14ac:dyDescent="0.4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1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6.25" customHeight="1" x14ac:dyDescent="0.4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1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6.25" customHeight="1" x14ac:dyDescent="0.4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1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6.25" customHeight="1" x14ac:dyDescent="0.4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1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6.25" customHeight="1" x14ac:dyDescent="0.4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1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6.25" customHeight="1" x14ac:dyDescent="0.4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1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6.25" customHeight="1" x14ac:dyDescent="0.4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1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6.25" customHeight="1" x14ac:dyDescent="0.4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1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6.25" customHeight="1" x14ac:dyDescent="0.4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1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6.25" customHeight="1" x14ac:dyDescent="0.4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1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6.25" customHeight="1" x14ac:dyDescent="0.4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1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6.25" customHeight="1" x14ac:dyDescent="0.4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1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6.25" customHeight="1" x14ac:dyDescent="0.4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1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6.25" customHeight="1" x14ac:dyDescent="0.4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1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6.25" customHeight="1" x14ac:dyDescent="0.4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1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6.25" customHeight="1" x14ac:dyDescent="0.4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1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6.25" customHeight="1" x14ac:dyDescent="0.4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1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6.25" customHeight="1" x14ac:dyDescent="0.4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1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6.25" customHeight="1" x14ac:dyDescent="0.4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1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6.25" customHeight="1" x14ac:dyDescent="0.4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1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6.25" customHeight="1" x14ac:dyDescent="0.4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1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6.25" customHeight="1" x14ac:dyDescent="0.4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1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6.25" customHeight="1" x14ac:dyDescent="0.4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1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6.25" customHeight="1" x14ac:dyDescent="0.4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1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6.25" customHeight="1" x14ac:dyDescent="0.4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1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6.25" customHeight="1" x14ac:dyDescent="0.4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1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6.25" customHeight="1" x14ac:dyDescent="0.4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1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6.25" customHeight="1" x14ac:dyDescent="0.4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1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6.25" customHeight="1" x14ac:dyDescent="0.4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1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6.25" customHeight="1" x14ac:dyDescent="0.4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1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6.25" customHeight="1" x14ac:dyDescent="0.4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1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6.25" customHeight="1" x14ac:dyDescent="0.4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1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6.25" customHeight="1" x14ac:dyDescent="0.4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1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6.25" customHeight="1" x14ac:dyDescent="0.4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1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6.25" customHeight="1" x14ac:dyDescent="0.4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1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6.25" customHeight="1" x14ac:dyDescent="0.4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1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6.25" customHeight="1" x14ac:dyDescent="0.4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1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6.25" customHeight="1" x14ac:dyDescent="0.4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1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6.25" customHeight="1" x14ac:dyDescent="0.4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1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6.25" customHeight="1" x14ac:dyDescent="0.4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1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6.25" customHeight="1" x14ac:dyDescent="0.4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1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6.25" customHeight="1" x14ac:dyDescent="0.4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1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6.25" customHeight="1" x14ac:dyDescent="0.4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1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6.25" customHeight="1" x14ac:dyDescent="0.4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1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6.25" customHeight="1" x14ac:dyDescent="0.4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1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6.25" customHeight="1" x14ac:dyDescent="0.4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1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6.25" customHeight="1" x14ac:dyDescent="0.4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1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6.25" customHeight="1" x14ac:dyDescent="0.4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1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6.25" customHeight="1" x14ac:dyDescent="0.4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1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6.25" customHeight="1" x14ac:dyDescent="0.4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1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6.25" customHeight="1" x14ac:dyDescent="0.4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1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6.25" customHeight="1" x14ac:dyDescent="0.4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1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6.25" customHeight="1" x14ac:dyDescent="0.4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1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6.25" customHeight="1" x14ac:dyDescent="0.4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1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6.25" customHeight="1" x14ac:dyDescent="0.4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1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6.25" customHeight="1" x14ac:dyDescent="0.4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1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6.25" customHeight="1" x14ac:dyDescent="0.4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1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6.25" customHeight="1" x14ac:dyDescent="0.4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1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6.25" customHeight="1" x14ac:dyDescent="0.4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1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6.25" customHeight="1" x14ac:dyDescent="0.4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1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6.25" customHeight="1" x14ac:dyDescent="0.4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1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6.25" customHeight="1" x14ac:dyDescent="0.4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1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6.25" customHeight="1" x14ac:dyDescent="0.4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1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6.25" customHeight="1" x14ac:dyDescent="0.4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1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6.25" customHeight="1" x14ac:dyDescent="0.4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1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6.25" customHeight="1" x14ac:dyDescent="0.4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1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6.25" customHeight="1" x14ac:dyDescent="0.4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1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6.25" customHeight="1" x14ac:dyDescent="0.4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1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6.25" customHeight="1" x14ac:dyDescent="0.4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1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6.25" customHeight="1" x14ac:dyDescent="0.4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1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6.25" customHeight="1" x14ac:dyDescent="0.4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1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6.25" customHeight="1" x14ac:dyDescent="0.4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1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6.25" customHeight="1" x14ac:dyDescent="0.4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1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6.25" customHeight="1" x14ac:dyDescent="0.4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1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26.25" customHeight="1" x14ac:dyDescent="0.4">
      <c r="A1001" s="1"/>
      <c r="B1001" s="2"/>
      <c r="C1001" s="2"/>
      <c r="D1001" s="2"/>
      <c r="E1001" s="2"/>
      <c r="F1001" s="1"/>
      <c r="G1001" s="1"/>
      <c r="H1001" s="1"/>
      <c r="I1001" s="1"/>
      <c r="J1001" s="1"/>
      <c r="K1001" s="1"/>
      <c r="L1001" s="2"/>
      <c r="M1001" s="1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26.25" customHeight="1" x14ac:dyDescent="0.4">
      <c r="A1002" s="1"/>
      <c r="B1002" s="2"/>
      <c r="C1002" s="2"/>
      <c r="D1002" s="2"/>
      <c r="E1002" s="2"/>
      <c r="F1002" s="1"/>
      <c r="G1002" s="1"/>
      <c r="H1002" s="1"/>
      <c r="I1002" s="1"/>
      <c r="J1002" s="1"/>
      <c r="K1002" s="1"/>
      <c r="L1002" s="2"/>
      <c r="M1002" s="1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26.25" customHeight="1" x14ac:dyDescent="0.4">
      <c r="A1003" s="1"/>
      <c r="B1003" s="2"/>
      <c r="C1003" s="2"/>
      <c r="D1003" s="2"/>
      <c r="E1003" s="2"/>
      <c r="F1003" s="1"/>
      <c r="G1003" s="1"/>
      <c r="H1003" s="1"/>
      <c r="I1003" s="1"/>
      <c r="J1003" s="1"/>
      <c r="K1003" s="1"/>
      <c r="L1003" s="2"/>
      <c r="M1003" s="1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26.25" customHeight="1" x14ac:dyDescent="0.4">
      <c r="A1004" s="1"/>
      <c r="B1004" s="2"/>
      <c r="C1004" s="2"/>
      <c r="D1004" s="2"/>
      <c r="E1004" s="2"/>
      <c r="F1004" s="1"/>
      <c r="G1004" s="1"/>
      <c r="H1004" s="1"/>
      <c r="I1004" s="1"/>
      <c r="J1004" s="1"/>
      <c r="K1004" s="1"/>
      <c r="L1004" s="2"/>
      <c r="M1004" s="1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sheetProtection algorithmName="SHA-512" hashValue="RaS154+H+Hx0aLEoQiaTHbUfRBX+Pb6debKngydliepaejrxLzIhIIGtPRlIvOZ4cRoZ94xVlHU+LVDt33vVBQ==" saltValue="sQpiMw+fN3xPZdZck8QfMg==" spinCount="100000" sheet="1" formatCells="0" formatColumns="0" formatRows="0"/>
  <mergeCells count="120">
    <mergeCell ref="E5:I5"/>
    <mergeCell ref="L68:M68"/>
    <mergeCell ref="B68:D68"/>
    <mergeCell ref="L65:M65"/>
    <mergeCell ref="L67:M67"/>
    <mergeCell ref="C2:M2"/>
    <mergeCell ref="C3:M3"/>
    <mergeCell ref="B65:D65"/>
    <mergeCell ref="L29:M29"/>
    <mergeCell ref="L30:M30"/>
    <mergeCell ref="L32:M32"/>
    <mergeCell ref="L31:M31"/>
    <mergeCell ref="L12:M12"/>
    <mergeCell ref="L13:M13"/>
    <mergeCell ref="L25:M25"/>
    <mergeCell ref="L26:M26"/>
    <mergeCell ref="L18:M18"/>
    <mergeCell ref="L19:M19"/>
    <mergeCell ref="L17:M17"/>
    <mergeCell ref="B61:D61"/>
    <mergeCell ref="E6:I6"/>
    <mergeCell ref="A15:M15"/>
    <mergeCell ref="A16:E16"/>
    <mergeCell ref="B32:D32"/>
    <mergeCell ref="L11:M11"/>
    <mergeCell ref="L14:M14"/>
    <mergeCell ref="L37:M37"/>
    <mergeCell ref="L38:M38"/>
    <mergeCell ref="L53:M53"/>
    <mergeCell ref="A50:D50"/>
    <mergeCell ref="B51:D51"/>
    <mergeCell ref="B52:D52"/>
    <mergeCell ref="B53:D53"/>
    <mergeCell ref="B31:D31"/>
    <mergeCell ref="B34:D34"/>
    <mergeCell ref="B35:D35"/>
    <mergeCell ref="B36:D36"/>
    <mergeCell ref="B42:D42"/>
    <mergeCell ref="B41:D41"/>
    <mergeCell ref="L41:M41"/>
    <mergeCell ref="L43:M43"/>
    <mergeCell ref="L42:M42"/>
    <mergeCell ref="L39:M39"/>
    <mergeCell ref="L34:M34"/>
    <mergeCell ref="L35:M35"/>
    <mergeCell ref="L36:M36"/>
    <mergeCell ref="B12:D12"/>
    <mergeCell ref="B29:D29"/>
    <mergeCell ref="B17:D17"/>
    <mergeCell ref="L40:M40"/>
    <mergeCell ref="L16:M16"/>
    <mergeCell ref="L33:M33"/>
    <mergeCell ref="L28:M28"/>
    <mergeCell ref="B37:D37"/>
    <mergeCell ref="B38:D38"/>
    <mergeCell ref="B39:D39"/>
    <mergeCell ref="B33:D33"/>
    <mergeCell ref="B30:D30"/>
    <mergeCell ref="L22:M23"/>
    <mergeCell ref="B45:D45"/>
    <mergeCell ref="L44:M44"/>
    <mergeCell ref="L50:M50"/>
    <mergeCell ref="B26:D26"/>
    <mergeCell ref="B18:D18"/>
    <mergeCell ref="B23:D23"/>
    <mergeCell ref="B19:D19"/>
    <mergeCell ref="L20:M20"/>
    <mergeCell ref="L21:M21"/>
    <mergeCell ref="B49:D49"/>
    <mergeCell ref="L49:M49"/>
    <mergeCell ref="L48:M48"/>
    <mergeCell ref="L45:M45"/>
    <mergeCell ref="E7:I7"/>
    <mergeCell ref="B5:B7"/>
    <mergeCell ref="B54:D54"/>
    <mergeCell ref="B55:D55"/>
    <mergeCell ref="B56:D56"/>
    <mergeCell ref="L69:M69"/>
    <mergeCell ref="L71:M71"/>
    <mergeCell ref="B67:D67"/>
    <mergeCell ref="B64:D64"/>
    <mergeCell ref="B66:D66"/>
    <mergeCell ref="L66:M66"/>
    <mergeCell ref="B69:D69"/>
    <mergeCell ref="B62:D62"/>
    <mergeCell ref="B71:D71"/>
    <mergeCell ref="L64:M64"/>
    <mergeCell ref="L62:M62"/>
    <mergeCell ref="L63:M63"/>
    <mergeCell ref="L57:M57"/>
    <mergeCell ref="L58:M58"/>
    <mergeCell ref="B14:D14"/>
    <mergeCell ref="B13:D13"/>
    <mergeCell ref="B22:D22"/>
    <mergeCell ref="B43:D43"/>
    <mergeCell ref="B44:D44"/>
    <mergeCell ref="B77:D77"/>
    <mergeCell ref="E77:H77"/>
    <mergeCell ref="L56:M56"/>
    <mergeCell ref="B57:D57"/>
    <mergeCell ref="B58:D58"/>
    <mergeCell ref="B63:D63"/>
    <mergeCell ref="B20:D20"/>
    <mergeCell ref="B21:D21"/>
    <mergeCell ref="L54:M54"/>
    <mergeCell ref="L55:M55"/>
    <mergeCell ref="L51:M51"/>
    <mergeCell ref="L52:M52"/>
    <mergeCell ref="L61:M61"/>
    <mergeCell ref="L60:M60"/>
    <mergeCell ref="B40:D40"/>
    <mergeCell ref="B28:D28"/>
    <mergeCell ref="A24:M24"/>
    <mergeCell ref="A25:E25"/>
    <mergeCell ref="B27:D27"/>
    <mergeCell ref="L27:M27"/>
    <mergeCell ref="A46:M46"/>
    <mergeCell ref="B47:D47"/>
    <mergeCell ref="L47:M47"/>
    <mergeCell ref="B48:D48"/>
  </mergeCells>
  <conditionalFormatting sqref="F19 J19">
    <cfRule type="cellIs" dxfId="34" priority="27" operator="greaterThan">
      <formula>0.0801</formula>
    </cfRule>
  </conditionalFormatting>
  <conditionalFormatting sqref="F22">
    <cfRule type="cellIs" dxfId="33" priority="16" operator="greaterThan">
      <formula>0.0501</formula>
    </cfRule>
  </conditionalFormatting>
  <conditionalFormatting sqref="F40:F42">
    <cfRule type="cellIs" dxfId="32" priority="18" operator="greaterThan">
      <formula>0.0701</formula>
    </cfRule>
  </conditionalFormatting>
  <conditionalFormatting sqref="F45 J45">
    <cfRule type="cellIs" dxfId="31" priority="28" operator="greaterThan">
      <formula>0.1501</formula>
    </cfRule>
  </conditionalFormatting>
  <conditionalFormatting sqref="F47">
    <cfRule type="expression" dxfId="30" priority="2">
      <formula>AND($C$9&gt;=10,$F$47&gt;=0.1501)</formula>
    </cfRule>
    <cfRule type="expression" dxfId="29" priority="3">
      <formula>AND($C$9&lt;=9, $F$47&gt;=0.101)</formula>
    </cfRule>
  </conditionalFormatting>
  <conditionalFormatting sqref="H19">
    <cfRule type="cellIs" dxfId="28" priority="11" operator="greaterThan">
      <formula>0.0801</formula>
    </cfRule>
  </conditionalFormatting>
  <conditionalFormatting sqref="H40">
    <cfRule type="cellIs" dxfId="27" priority="8" operator="greaterThan">
      <formula>0.0701</formula>
    </cfRule>
  </conditionalFormatting>
  <conditionalFormatting sqref="H45">
    <cfRule type="cellIs" dxfId="26" priority="7" operator="greaterThan">
      <formula>0.1501</formula>
    </cfRule>
  </conditionalFormatting>
  <conditionalFormatting sqref="H47">
    <cfRule type="expression" dxfId="25" priority="4">
      <formula>AND($C$9&gt;=10,$H$47&gt;=0.1501)</formula>
    </cfRule>
    <cfRule type="expression" dxfId="24" priority="5">
      <formula>AND($C$9&lt;=9, $H$47&gt;=0.101)</formula>
    </cfRule>
  </conditionalFormatting>
  <conditionalFormatting sqref="H22:J22">
    <cfRule type="cellIs" dxfId="23" priority="9" operator="greaterThan">
      <formula>0.0501</formula>
    </cfRule>
  </conditionalFormatting>
  <conditionalFormatting sqref="J40:J42">
    <cfRule type="cellIs" dxfId="22" priority="19" operator="greaterThan">
      <formula>0.0701</formula>
    </cfRule>
  </conditionalFormatting>
  <conditionalFormatting sqref="J47">
    <cfRule type="expression" dxfId="21" priority="22">
      <formula>AND($C$9&gt;=10,$J$47&gt;=0.1501)</formula>
    </cfRule>
    <cfRule type="expression" dxfId="20" priority="24">
      <formula>AND($C$9&lt;=9, $J$47&gt;=0.101)</formula>
    </cfRule>
  </conditionalFormatting>
  <printOptions horizontalCentered="1"/>
  <pageMargins left="0.25" right="0.25" top="0.75" bottom="0.75" header="0.3" footer="0.3"/>
  <pageSetup scale="25" orientation="portrait" r:id="rId1"/>
  <headerFooter>
    <oddHeader>&amp;L&amp;G&amp;C
&amp;"Calibri,Bold"&amp;20Development Proforma: Single Family Homeownership 
City of Minneapolis Community Planning and Economic Development (CPED)</oddHeader>
    <oddFooter>&amp;L&amp;16Updated 7/9/2025&amp;R&amp;16Page 1 of 5</oddFooter>
  </headerFooter>
  <ignoredErrors>
    <ignoredError sqref="E49 G49 I49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D1001"/>
  <sheetViews>
    <sheetView zoomScale="80" zoomScaleNormal="80" workbookViewId="0">
      <selection activeCell="L28" sqref="L28"/>
    </sheetView>
  </sheetViews>
  <sheetFormatPr defaultColWidth="11.25" defaultRowHeight="15" customHeight="1" x14ac:dyDescent="0.25"/>
  <cols>
    <col min="1" max="1" width="1.625" customWidth="1"/>
    <col min="2" max="2" width="19.25" bestFit="1" customWidth="1"/>
    <col min="3" max="3" width="12.125" customWidth="1"/>
    <col min="4" max="4" width="15.625" customWidth="1"/>
    <col min="5" max="5" width="14.75" bestFit="1" customWidth="1"/>
    <col min="6" max="6" width="15" customWidth="1"/>
    <col min="7" max="7" width="13" customWidth="1"/>
    <col min="8" max="8" width="15" customWidth="1"/>
    <col min="9" max="9" width="15.5" customWidth="1"/>
    <col min="10" max="10" width="4.375" customWidth="1"/>
    <col min="11" max="11" width="61.75" customWidth="1"/>
    <col min="12" max="12" width="1.625" customWidth="1"/>
    <col min="13" max="13" width="11.5" customWidth="1"/>
    <col min="14" max="14" width="17.5" customWidth="1"/>
    <col min="15" max="15" width="18" customWidth="1"/>
    <col min="16" max="16" width="17.875" bestFit="1" customWidth="1"/>
    <col min="17" max="26" width="8.5" customWidth="1"/>
  </cols>
  <sheetData>
    <row r="1" spans="2:30" ht="79.5" thickBot="1" x14ac:dyDescent="0.3">
      <c r="B1" s="78" t="s">
        <v>93</v>
      </c>
      <c r="C1" s="96" t="s">
        <v>94</v>
      </c>
    </row>
    <row r="2" spans="2:30" ht="51" customHeight="1" thickTop="1" thickBot="1" x14ac:dyDescent="0.4">
      <c r="B2" s="87" t="s">
        <v>95</v>
      </c>
      <c r="C2" s="91" t="s">
        <v>96</v>
      </c>
      <c r="D2" s="87" t="s">
        <v>97</v>
      </c>
      <c r="E2" s="87" t="s">
        <v>98</v>
      </c>
      <c r="F2" s="87" t="s">
        <v>99</v>
      </c>
      <c r="G2" s="87" t="s">
        <v>100</v>
      </c>
      <c r="H2" s="78" t="s">
        <v>101</v>
      </c>
      <c r="I2" s="78" t="s">
        <v>102</v>
      </c>
      <c r="J2" s="68"/>
      <c r="K2" s="80" t="s">
        <v>103</v>
      </c>
      <c r="M2" s="78" t="s">
        <v>104</v>
      </c>
      <c r="N2" s="78" t="s">
        <v>105</v>
      </c>
      <c r="O2" s="78" t="s">
        <v>106</v>
      </c>
      <c r="P2" s="78" t="s">
        <v>107</v>
      </c>
      <c r="AC2" s="71">
        <v>40</v>
      </c>
      <c r="AD2" s="73" t="s">
        <v>94</v>
      </c>
    </row>
    <row r="3" spans="2:30" ht="15.75" customHeight="1" thickTop="1" x14ac:dyDescent="0.35">
      <c r="B3" s="74"/>
      <c r="C3" s="74"/>
      <c r="D3" s="74"/>
      <c r="E3" s="75"/>
      <c r="F3" s="76"/>
      <c r="G3" s="88">
        <f t="shared" ref="G3:G12" si="0">D3*F3</f>
        <v>0</v>
      </c>
      <c r="H3" s="77"/>
      <c r="I3" s="171">
        <f>IF(AND(E3=40,C3=0),'Subsidy &amp; Sales Price Limits'!$C$9,IF(AND(E3=40,C3=1),'Subsidy &amp; Sales Price Limits'!$D$9,IF(AND(E3=40,C3=2),'Subsidy &amp; Sales Price Limits'!$E$9,IF(AND(E3=40,C3=3),'Subsidy &amp; Sales Price Limits'!$F$9,IF(AND(E3=40,C3&gt;=4),'Subsidy &amp; Sales Price Limits'!$G$9,IF(AND(E3=60,C3=0),'Subsidy &amp; Sales Price Limits'!$C$8,IF(AND(E3=60,C3=1),'Subsidy &amp; Sales Price Limits'!$D$8,IF(AND(E3=60,C3=2),'Subsidy &amp; Sales Price Limits'!$E$8,IF(AND(E3=60,C3=3),'Subsidy &amp; Sales Price Limits'!$F$8,IF(AND(E3=60,C3&gt;=4),'Subsidy &amp; Sales Price Limits'!$G$8,IF(AND(E3=80,C3=0),'Subsidy &amp; Sales Price Limits'!$C$7,IF(AND(E3=80,C3=1),'Subsidy &amp; Sales Price Limits'!$D$7,IF(AND(E3=80,C3=2),'Subsidy &amp; Sales Price Limits'!$E$7,IF(AND(E3=80,C3=3),'Subsidy &amp; Sales Price Limits'!$F$7,IF(AND(E3=80,C3&gt;=4),'Subsidy &amp; Sales Price Limits'!$G$7,0)))))))))))))))</f>
        <v>0</v>
      </c>
      <c r="J3" s="67"/>
      <c r="K3" s="81" t="s">
        <v>108</v>
      </c>
      <c r="M3" s="79">
        <f>IF(AND(E3=40,C3=0),'Subsidy &amp; Sales Price Limits'!$C$9,IF(AND(E3=40,C3=1),'Subsidy &amp; Sales Price Limits'!$D$9,IF(AND(E3=40,C3=2),'Subsidy &amp; Sales Price Limits'!$E$9,IF(AND(E3=40,C3=3),'Subsidy &amp; Sales Price Limits'!$F$9,IF(AND(E3=40,C3&gt;=4),'Subsidy &amp; Sales Price Limits'!$G$9,IF(AND(E3=60,C3=0),'Subsidy &amp; Sales Price Limits'!$C$8,IF(AND(E3=60,C3=1),'Subsidy &amp; Sales Price Limits'!$D$8,IF(AND(E3=60,C3=2),'Subsidy &amp; Sales Price Limits'!$E$8,IF(AND(E3=60,C3=3),'Subsidy &amp; Sales Price Limits'!$F$8,IF(AND(E3=60,C3&gt;=4),'Subsidy &amp; Sales Price Limits'!$G$8,IF(AND(E3=80,C3=0),'Subsidy &amp; Sales Price Limits'!$C$7,IF(AND(E3=80,C3=1),'Subsidy &amp; Sales Price Limits'!$D$7,IF(AND(E3=80,C3=2),'Subsidy &amp; Sales Price Limits'!$E$7,IF(AND(E3=80,C3=3),'Subsidy &amp; Sales Price Limits'!$F$7,IF(AND(E3=80,C3&gt;=4),'Subsidy &amp; Sales Price Limits'!$G$7,0)))))))))))))))</f>
        <v>0</v>
      </c>
      <c r="N3" s="79">
        <f>IF(AND(E3=40,C3=0),'Subsidy &amp; Sales Price Limits'!$C$14,IF(AND(E3=40,C3=1),'Subsidy &amp; Sales Price Limits'!$D$14,IF(AND(E3=40,C3=2),'Subsidy &amp; Sales Price Limits'!$E$14,IF(AND(E3=40,C3=3),'Subsidy &amp; Sales Price Limits'!$F$14,IF(AND(E3=40,C3&gt;=4),'Subsidy &amp; Sales Price Limits'!$G$14,IF(AND(E3=60,C3=0),'Subsidy &amp; Sales Price Limits'!$C$13,IF(AND(E3=60,C3=1),'Subsidy &amp; Sales Price Limits'!$D$13,IF(AND(E3=60,C3=2),'Subsidy &amp; Sales Price Limits'!$E$13,IF(AND(E3=60,C3=3),'Subsidy &amp; Sales Price Limits'!$F$13,IF(AND(E3=60,C3&gt;=4),'Subsidy &amp; Sales Price Limits'!$G$13,IF(AND(E3=80,C3=0),'Subsidy &amp; Sales Price Limits'!$C$12,IF(AND(E3=80,C3=1),'Subsidy &amp; Sales Price Limits'!$D$12,IF(AND(E3=80,C3=2),'Subsidy &amp; Sales Price Limits'!$E$12,IF(AND(E3=80,C3=3),'Subsidy &amp; Sales Price Limits'!$F$12,IF(AND(E3=80,C3&gt;=4),'Subsidy &amp; Sales Price Limits'!$G$12,0)))))))))))))))</f>
        <v>0</v>
      </c>
      <c r="O3" s="102" t="str">
        <f>IF(C1="PAH","Not applicable",IF($G$3,$E$17/$G$3,0))</f>
        <v>Not applicable</v>
      </c>
      <c r="P3" s="102" t="str">
        <f>IF(C1="Recapture","Not applicable",IF($G$3,$E$17/$G$3,"0"))</f>
        <v>0</v>
      </c>
      <c r="AC3" s="71">
        <v>60</v>
      </c>
      <c r="AD3" s="73" t="s">
        <v>109</v>
      </c>
    </row>
    <row r="4" spans="2:30" ht="15.75" customHeight="1" thickBot="1" x14ac:dyDescent="0.4">
      <c r="B4" s="74"/>
      <c r="C4" s="74"/>
      <c r="D4" s="74"/>
      <c r="E4" s="75"/>
      <c r="F4" s="76"/>
      <c r="G4" s="88">
        <f t="shared" si="0"/>
        <v>0</v>
      </c>
      <c r="H4" s="77"/>
      <c r="I4" s="171">
        <f>IF(AND(E4=40,C4=0),'Subsidy &amp; Sales Price Limits'!$C$9,IF(AND(E4=40,C4=1),'Subsidy &amp; Sales Price Limits'!$D$9,IF(AND(E4=40,C4=2),'Subsidy &amp; Sales Price Limits'!$E$9,IF(AND(E4=40,C4=3),'Subsidy &amp; Sales Price Limits'!$F$9,IF(AND(E4=40,C4&gt;=4),'Subsidy &amp; Sales Price Limits'!$G$9,IF(AND(E4=60,C4=0),'Subsidy &amp; Sales Price Limits'!$C$8,IF(AND(E4=60,C4=1),'Subsidy &amp; Sales Price Limits'!$D$8,IF(AND(E4=60,C4=2),'Subsidy &amp; Sales Price Limits'!$E$8,IF(AND(E4=60,C4=3),'Subsidy &amp; Sales Price Limits'!$F$8,IF(AND(E4=60,C4&gt;=4),'Subsidy &amp; Sales Price Limits'!$G$8,IF(AND(E4=80,C4=0),'Subsidy &amp; Sales Price Limits'!$C$7,IF(AND(E4=80,C4=1),'Subsidy &amp; Sales Price Limits'!$D$7,IF(AND(E4=80,C4=2),'Subsidy &amp; Sales Price Limits'!$E$7,IF(AND(E4=80,C4=3),'Subsidy &amp; Sales Price Limits'!$F$7,IF(AND(E4=80,C4&gt;=4),'Subsidy &amp; Sales Price Limits'!$G$7,0)))))))))))))))</f>
        <v>0</v>
      </c>
      <c r="J4" s="67"/>
      <c r="K4" s="82" t="str">
        <f>IF(OR(H17&gt;N3,H18&gt;N4,H19&gt;N5,H20&gt;N6,H21&gt;N7,H22&gt;N8,H23&gt;N9,H24&gt;N10,H25&gt;N11,H26&gt;N12),"Yes. The total CPED Gap requested exceeds program limits!!!","No, total gap subsidy requested meets program requirements")</f>
        <v>No, total gap subsidy requested meets program requirements</v>
      </c>
      <c r="M4" s="79">
        <f>IF(AND(E4=40,C4=0),'Subsidy &amp; Sales Price Limits'!$C$9,IF(AND(E4=40,C4=1),'Subsidy &amp; Sales Price Limits'!$D$9,IF(AND(E4=40,C4=2),'Subsidy &amp; Sales Price Limits'!$E$9,IF(AND(E4=40,C4=3),'Subsidy &amp; Sales Price Limits'!$F$9,IF(AND(E4=40,C4&gt;=4),'Subsidy &amp; Sales Price Limits'!$G$9,IF(AND(E4=60,C4=0),'Subsidy &amp; Sales Price Limits'!$C$8,IF(AND(E4=60,C4=1),'Subsidy &amp; Sales Price Limits'!$D$8,IF(AND(E4=60,C4=2),'Subsidy &amp; Sales Price Limits'!$E$8,IF(AND(E4=60,C4=3),'Subsidy &amp; Sales Price Limits'!$F$8,IF(AND(E4=60,C4&gt;=4),'Subsidy &amp; Sales Price Limits'!$G$8,IF(AND(E4=80,C4=0),'Subsidy &amp; Sales Price Limits'!$C$7,IF(AND(E4=80,C4=1),'Subsidy &amp; Sales Price Limits'!$D$7,IF(AND(E4=80,C4=2),'Subsidy &amp; Sales Price Limits'!$E$7,IF(AND(E4=80,C4=3),'Subsidy &amp; Sales Price Limits'!$F$7,IF(AND(E4=80,C4&gt;=4),'Subsidy &amp; Sales Price Limits'!$G$7,0)))))))))))))))</f>
        <v>0</v>
      </c>
      <c r="N4" s="79">
        <f>IF(AND(E3=40,C3=0),'Subsidy &amp; Sales Price Limits'!$C$14,IF(AND(E3=40,C3=1),'Subsidy &amp; Sales Price Limits'!$D$14,IF(AND(E3=40,C3=2),'Subsidy &amp; Sales Price Limits'!$E$14,IF(AND(E3=40,C3=3),'Subsidy &amp; Sales Price Limits'!$F$14,IF(AND(E3=40,C3&gt;=4),'Subsidy &amp; Sales Price Limits'!$G$14,IF(AND(E3=60,C3=0),'Subsidy &amp; Sales Price Limits'!$C$13,IF(AND(E3=60,C3=1),'Subsidy &amp; Sales Price Limits'!$D$13,IF(AND(E3=60,C3=2),'Subsidy &amp; Sales Price Limits'!$E$13,IF(AND(E3=60,C3=3),'Subsidy &amp; Sales Price Limits'!$F$13,IF(AND(E3=60,C3&gt;=4),'Subsidy &amp; Sales Price Limits'!$G$13,IF(AND(E3=80,C3=0),'Subsidy &amp; Sales Price Limits'!$C$12,IF(AND(E3=80,C3=1),'Subsidy &amp; Sales Price Limits'!$D$12,IF(AND(E3=80,C3=2),'Subsidy &amp; Sales Price Limits'!$E$12,IF(AND(E3=80,C3=3),'Subsidy &amp; Sales Price Limits'!$F$12,IF(AND(E3=80,C3&gt;=4),'Subsidy &amp; Sales Price Limits'!$G$12,0)))))))))))))))</f>
        <v>0</v>
      </c>
      <c r="O4" s="102" t="str">
        <f>IF(C1="PAH","Not applicable",IF($G$4,$E$18/$G4,0))</f>
        <v>Not applicable</v>
      </c>
      <c r="P4" s="102" t="str">
        <f>IF(C1="Recapture","Not applicable",IF($G$4,$E$18/$G4,"0"))</f>
        <v>0</v>
      </c>
      <c r="AC4" s="71">
        <v>80</v>
      </c>
    </row>
    <row r="5" spans="2:30" ht="15.75" customHeight="1" thickTop="1" x14ac:dyDescent="0.3">
      <c r="B5" s="74"/>
      <c r="C5" s="74"/>
      <c r="D5" s="74"/>
      <c r="E5" s="75"/>
      <c r="F5" s="76"/>
      <c r="G5" s="88">
        <f t="shared" si="0"/>
        <v>0</v>
      </c>
      <c r="H5" s="77"/>
      <c r="I5" s="171">
        <f>IF(AND(E5=40,C5=0),'Subsidy &amp; Sales Price Limits'!$C$9,IF(AND(E5=40,C5=1),'Subsidy &amp; Sales Price Limits'!$D$9,IF(AND(E5=40,C5=2),'Subsidy &amp; Sales Price Limits'!$E$9,IF(AND(E5=40,C5=3),'Subsidy &amp; Sales Price Limits'!$F$9,IF(AND(E5=40,C5&gt;=4),'Subsidy &amp; Sales Price Limits'!$G$9,IF(AND(E5=60,C5=0),'Subsidy &amp; Sales Price Limits'!$C$8,IF(AND(E5=60,C5=1),'Subsidy &amp; Sales Price Limits'!$D$8,IF(AND(E5=60,C5=2),'Subsidy &amp; Sales Price Limits'!$E$8,IF(AND(E5=60,C5=3),'Subsidy &amp; Sales Price Limits'!$F$8,IF(AND(E5=60,C5&gt;=4),'Subsidy &amp; Sales Price Limits'!$G$8,IF(AND(E5=80,C5=0),'Subsidy &amp; Sales Price Limits'!$C$7,IF(AND(E5=80,C5=1),'Subsidy &amp; Sales Price Limits'!$D$7,IF(AND(E5=80,C5=2),'Subsidy &amp; Sales Price Limits'!$E$7,IF(AND(E5=80,C5=3),'Subsidy &amp; Sales Price Limits'!$F$7,IF(AND(E5=80,C5&gt;=4),'Subsidy &amp; Sales Price Limits'!$G$7,0)))))))))))))))</f>
        <v>0</v>
      </c>
      <c r="J5" s="67"/>
      <c r="K5" s="83" t="s">
        <v>110</v>
      </c>
      <c r="M5" s="79">
        <f>IF(AND(E5=40,C5=0),'Subsidy &amp; Sales Price Limits'!$C$9,IF(AND(E5=40,C5=1),'Subsidy &amp; Sales Price Limits'!$D$9,IF(AND(E5=40,C5=2),'Subsidy &amp; Sales Price Limits'!$E$9,IF(AND(E5=40,C5=3),'Subsidy &amp; Sales Price Limits'!$F$9,IF(AND(E5=40,C5&gt;=4),'Subsidy &amp; Sales Price Limits'!$G$9,IF(AND(E5=60,C5=0),'Subsidy &amp; Sales Price Limits'!$C$8,IF(AND(E5=60,C5=1),'Subsidy &amp; Sales Price Limits'!$D$8,IF(AND(E5=60,C5=2),'Subsidy &amp; Sales Price Limits'!$E$8,IF(AND(E5=60,C5=3),'Subsidy &amp; Sales Price Limits'!$F$8,IF(AND(E5=60,C5&gt;=4),'Subsidy &amp; Sales Price Limits'!$G$8,IF(AND(E5=80,C5=0),'Subsidy &amp; Sales Price Limits'!$C$7,IF(AND(E5=80,C5=1),'Subsidy &amp; Sales Price Limits'!$D$7,IF(AND(E5=80,C5=2),'Subsidy &amp; Sales Price Limits'!$E$7,IF(AND(E5=80,C5=3),'Subsidy &amp; Sales Price Limits'!$F$7,IF(AND(E5=80,C5&gt;=4),'Subsidy &amp; Sales Price Limits'!$G$7,0)))))))))))))))</f>
        <v>0</v>
      </c>
      <c r="N5" s="79">
        <f>IF(AND(E4=40,C4=0),'Subsidy &amp; Sales Price Limits'!$C$14,IF(AND(E4=40,C4=1),'Subsidy &amp; Sales Price Limits'!$D$14,IF(AND(E4=40,C4=2),'Subsidy &amp; Sales Price Limits'!$E$14,IF(AND(E4=40,C4=3),'Subsidy &amp; Sales Price Limits'!$F$14,IF(AND(E4=40,C4&gt;=4),'Subsidy &amp; Sales Price Limits'!$G$14,IF(AND(E4=60,C4=0),'Subsidy &amp; Sales Price Limits'!$C$13,IF(AND(E4=60,C4=1),'Subsidy &amp; Sales Price Limits'!$D$13,IF(AND(E4=60,C4=2),'Subsidy &amp; Sales Price Limits'!$E$13,IF(AND(E4=60,C4=3),'Subsidy &amp; Sales Price Limits'!$F$13,IF(AND(E4=60,C4&gt;=4),'Subsidy &amp; Sales Price Limits'!$G$13,IF(AND(E4=80,C4=0),'Subsidy &amp; Sales Price Limits'!$C$12,IF(AND(E4=80,C4=1),'Subsidy &amp; Sales Price Limits'!$D$12,IF(AND(E4=80,C4=2),'Subsidy &amp; Sales Price Limits'!$E$12,IF(AND(E4=80,C4=3),'Subsidy &amp; Sales Price Limits'!$F$12,IF(AND(E4=80,C4&gt;=4),'Subsidy &amp; Sales Price Limits'!$G$12,0)))))))))))))))</f>
        <v>0</v>
      </c>
      <c r="O5" s="102" t="str">
        <f>IF(C1="PAH","Not applicable",IF($G$5,$E$19/$G$5,0))</f>
        <v>Not applicable</v>
      </c>
      <c r="P5" s="102" t="str">
        <f>IF(C1="Recapture","Not applicable",IF($G$5,$E$19/$G$5,"0"))</f>
        <v>0</v>
      </c>
    </row>
    <row r="6" spans="2:30" ht="15.75" customHeight="1" thickBot="1" x14ac:dyDescent="0.3">
      <c r="B6" s="74"/>
      <c r="C6" s="74"/>
      <c r="D6" s="74"/>
      <c r="E6" s="75"/>
      <c r="F6" s="76"/>
      <c r="G6" s="88">
        <f t="shared" si="0"/>
        <v>0</v>
      </c>
      <c r="H6" s="77"/>
      <c r="I6" s="171">
        <f>IF(AND(E6=40,C6=0),'Subsidy &amp; Sales Price Limits'!$C$9,IF(AND(E6=40,C6=1),'Subsidy &amp; Sales Price Limits'!$D$9,IF(AND(E6=40,C6=2),'Subsidy &amp; Sales Price Limits'!$E$9,IF(AND(E6=40,C6=3),'Subsidy &amp; Sales Price Limits'!$F$9,IF(AND(E6=40,C6&gt;=4),'Subsidy &amp; Sales Price Limits'!$G$9,IF(AND(E6=60,C6=0),'Subsidy &amp; Sales Price Limits'!$C$8,IF(AND(E6=60,C6=1),'Subsidy &amp; Sales Price Limits'!$D$8,IF(AND(E6=60,C6=2),'Subsidy &amp; Sales Price Limits'!$E$8,IF(AND(E6=60,C6=3),'Subsidy &amp; Sales Price Limits'!$F$8,IF(AND(E6=60,C6&gt;=4),'Subsidy &amp; Sales Price Limits'!$G$8,IF(AND(E6=80,C6=0),'Subsidy &amp; Sales Price Limits'!$C$7,IF(AND(E6=80,C6=1),'Subsidy &amp; Sales Price Limits'!$D$7,IF(AND(E6=80,C6=2),'Subsidy &amp; Sales Price Limits'!$E$7,IF(AND(E6=80,C6=3),'Subsidy &amp; Sales Price Limits'!$F$7,IF(AND(E6=80,C6&gt;=4),'Subsidy &amp; Sales Price Limits'!$G$7,0)))))))))))))))</f>
        <v>0</v>
      </c>
      <c r="J6" s="67"/>
      <c r="K6" s="82" t="str">
        <f>IF(C1="Recapture","Not applicable",IF(AND(P3&gt;19.999999%,P4&gt;19.999999%,P5&gt;19.999999%,P6&gt;19.999999%,P7&gt;19.999999%,P8&gt;19.999999%,P9&gt;19.999999%,P10&gt;19.999999%,P11&gt;19.999999%,P12&gt;19.999999%),"Yes","No, Affordability Gap does not meet requirement for PAH"))</f>
        <v>Yes</v>
      </c>
      <c r="M6" s="79">
        <f>IF(AND(E6=40,C6=0),'Subsidy &amp; Sales Price Limits'!$C$9,IF(AND(E6=40,C6=1),'Subsidy &amp; Sales Price Limits'!$D$9,IF(AND(E6=40,C6=2),'Subsidy &amp; Sales Price Limits'!$E$9,IF(AND(E6=40,C6=3),'Subsidy &amp; Sales Price Limits'!$F$9,IF(AND(E6=40,C6&gt;=4),'Subsidy &amp; Sales Price Limits'!$G$9,IF(AND(E6=60,C6=0),'Subsidy &amp; Sales Price Limits'!$C$8,IF(AND(E6=60,C6=1),'Subsidy &amp; Sales Price Limits'!$D$8,IF(AND(E6=60,C6=2),'Subsidy &amp; Sales Price Limits'!$E$8,IF(AND(E6=60,C6=3),'Subsidy &amp; Sales Price Limits'!$F$8,IF(AND(E6=60,C6&gt;=4),'Subsidy &amp; Sales Price Limits'!$G$8,IF(AND(E6=80,C6=0),'Subsidy &amp; Sales Price Limits'!$C$7,IF(AND(E6=80,C6=1),'Subsidy &amp; Sales Price Limits'!$D$7,IF(AND(E6=80,C6=2),'Subsidy &amp; Sales Price Limits'!$E$7,IF(AND(E6=80,C6=3),'Subsidy &amp; Sales Price Limits'!$F$7,IF(AND(E6=80,C6&gt;=4),'Subsidy &amp; Sales Price Limits'!$G$7,0)))))))))))))))</f>
        <v>0</v>
      </c>
      <c r="N6" s="79">
        <f>IF(AND(E5=40,C5=0),'Subsidy &amp; Sales Price Limits'!$C$14,IF(AND(E5=40,C5=1),'Subsidy &amp; Sales Price Limits'!$D$14,IF(AND(E5=40,C5=2),'Subsidy &amp; Sales Price Limits'!$E$14,IF(AND(E5=40,C5=3),'Subsidy &amp; Sales Price Limits'!$F$14,IF(AND(E5=40,C5&gt;=4),'Subsidy &amp; Sales Price Limits'!$G$14,IF(AND(E5=60,C5=0),'Subsidy &amp; Sales Price Limits'!$C$13,IF(AND(E5=60,C5=1),'Subsidy &amp; Sales Price Limits'!$D$13,IF(AND(E5=60,C5=2),'Subsidy &amp; Sales Price Limits'!$E$13,IF(AND(E5=60,C5=3),'Subsidy &amp; Sales Price Limits'!$F$13,IF(AND(E5=60,C5&gt;=4),'Subsidy &amp; Sales Price Limits'!$G$13,IF(AND(E5=80,C5=0),'Subsidy &amp; Sales Price Limits'!$C$12,IF(AND(E5=80,C5=1),'Subsidy &amp; Sales Price Limits'!$D$12,IF(AND(E5=80,C5=2),'Subsidy &amp; Sales Price Limits'!$E$12,IF(AND(E5=80,C5=3),'Subsidy &amp; Sales Price Limits'!$F$12,IF(AND(E5=80,C5&gt;=4),'Subsidy &amp; Sales Price Limits'!$G$12,0)))))))))))))))</f>
        <v>0</v>
      </c>
      <c r="O6" s="102" t="str">
        <f>IF(C1="PAH","Not applicable",IF($G$6,$E$20/$G$6,0))</f>
        <v>Not applicable</v>
      </c>
      <c r="P6" s="102" t="str">
        <f>IF(C1="Recapture","Not applicable",IF($G$6,$E$20/$G$6,"0"))</f>
        <v>0</v>
      </c>
    </row>
    <row r="7" spans="2:30" ht="35.25" thickTop="1" x14ac:dyDescent="0.25">
      <c r="B7" s="74"/>
      <c r="C7" s="74"/>
      <c r="D7" s="74"/>
      <c r="E7" s="75"/>
      <c r="F7" s="76"/>
      <c r="G7" s="88">
        <f t="shared" si="0"/>
        <v>0</v>
      </c>
      <c r="H7" s="77"/>
      <c r="I7" s="171">
        <f>IF(AND(E7=40,C7=0),'Subsidy &amp; Sales Price Limits'!$C$9,IF(AND(E7=40,C7=1),'Subsidy &amp; Sales Price Limits'!$D$9,IF(AND(E7=40,C7=2),'Subsidy &amp; Sales Price Limits'!$E$9,IF(AND(E7=40,C7=3),'Subsidy &amp; Sales Price Limits'!$F$9,IF(AND(E7=40,C7&gt;=4),'Subsidy &amp; Sales Price Limits'!$G$9,IF(AND(E7=60,C7=0),'Subsidy &amp; Sales Price Limits'!$C$8,IF(AND(E7=60,C7=1),'Subsidy &amp; Sales Price Limits'!$D$8,IF(AND(E7=60,C7=2),'Subsidy &amp; Sales Price Limits'!$E$8,IF(AND(E7=60,C7=3),'Subsidy &amp; Sales Price Limits'!$F$8,IF(AND(E7=60,C7&gt;=4),'Subsidy &amp; Sales Price Limits'!$G$8,IF(AND(E7=80,C7=0),'Subsidy &amp; Sales Price Limits'!$C$7,IF(AND(E7=80,C7=1),'Subsidy &amp; Sales Price Limits'!$D$7,IF(AND(E7=80,C7=2),'Subsidy &amp; Sales Price Limits'!$E$7,IF(AND(E7=80,C7=3),'Subsidy &amp; Sales Price Limits'!$F$7,IF(AND(E7=80,C7&gt;=4),'Subsidy &amp; Sales Price Limits'!$G$7,0)))))))))))))))</f>
        <v>0</v>
      </c>
      <c r="J7" s="67"/>
      <c r="K7" s="84" t="s">
        <v>111</v>
      </c>
      <c r="M7" s="79">
        <f>IF(AND(E7=40,C7=0),'Subsidy &amp; Sales Price Limits'!$C$9,IF(AND(E7=40,C7=1),'Subsidy &amp; Sales Price Limits'!$D$9,IF(AND(E7=40,C7=2),'Subsidy &amp; Sales Price Limits'!$E$9,IF(AND(E7=40,C7=3),'Subsidy &amp; Sales Price Limits'!$F$9,IF(AND(E7=40,C7&gt;=4),'Subsidy &amp; Sales Price Limits'!$G$9,IF(AND(E7=60,C7=0),'Subsidy &amp; Sales Price Limits'!$C$8,IF(AND(E7=60,C7=1),'Subsidy &amp; Sales Price Limits'!$D$8,IF(AND(E7=60,C7=2),'Subsidy &amp; Sales Price Limits'!$E$8,IF(AND(E7=60,C7=3),'Subsidy &amp; Sales Price Limits'!$F$8,IF(AND(E7=60,C7&gt;=4),'Subsidy &amp; Sales Price Limits'!$G$8,IF(AND(E7=80,C7=0),'Subsidy &amp; Sales Price Limits'!$C$7,IF(AND(E7=80,C7=1),'Subsidy &amp; Sales Price Limits'!$D$7,IF(AND(E7=80,C7=2),'Subsidy &amp; Sales Price Limits'!$E$7,IF(AND(E7=80,C7=3),'Subsidy &amp; Sales Price Limits'!$F$7,IF(AND(E7=80,C7&gt;=4),'Subsidy &amp; Sales Price Limits'!$G$7,0)))))))))))))))</f>
        <v>0</v>
      </c>
      <c r="N7" s="79">
        <f>IF(AND(E6=40,C6=0),'Subsidy &amp; Sales Price Limits'!$C$14,IF(AND(E6=40,C6=1),'Subsidy &amp; Sales Price Limits'!$D$14,IF(AND(E6=40,C6=2),'Subsidy &amp; Sales Price Limits'!$E$14,IF(AND(E6=40,C6=3),'Subsidy &amp; Sales Price Limits'!$F$14,IF(AND(E6=40,C6&gt;=4),'Subsidy &amp; Sales Price Limits'!$G$14,IF(AND(E6=60,C6=0),'Subsidy &amp; Sales Price Limits'!$C$13,IF(AND(E6=60,C6=1),'Subsidy &amp; Sales Price Limits'!$D$13,IF(AND(E6=60,C6=2),'Subsidy &amp; Sales Price Limits'!$E$13,IF(AND(E6=60,C6=3),'Subsidy &amp; Sales Price Limits'!$F$13,IF(AND(E6=60,C6&gt;=4),'Subsidy &amp; Sales Price Limits'!$G$13,IF(AND(E6=80,C6=0),'Subsidy &amp; Sales Price Limits'!$C$12,IF(AND(E6=80,C6=1),'Subsidy &amp; Sales Price Limits'!$D$12,IF(AND(E6=80,C6=2),'Subsidy &amp; Sales Price Limits'!$E$12,IF(AND(E6=80,C6=3),'Subsidy &amp; Sales Price Limits'!$F$12,IF(AND(E6=80,C6&gt;=4),'Subsidy &amp; Sales Price Limits'!$G$12,0)))))))))))))))</f>
        <v>0</v>
      </c>
      <c r="O7" s="102" t="str">
        <f>IF(C1="PAH","Not applicable",IF($G$7,$E$21/$G$7,0))</f>
        <v>Not applicable</v>
      </c>
      <c r="P7" s="102" t="str">
        <f>IF(C1="Recapture","Not applicable",IF($G$7,$E$21/$G$7,"0"))</f>
        <v>0</v>
      </c>
    </row>
    <row r="8" spans="2:30" ht="16.5" thickBot="1" x14ac:dyDescent="0.3">
      <c r="B8" s="74"/>
      <c r="C8" s="74"/>
      <c r="D8" s="74"/>
      <c r="E8" s="75"/>
      <c r="F8" s="76"/>
      <c r="G8" s="88">
        <f t="shared" si="0"/>
        <v>0</v>
      </c>
      <c r="H8" s="77"/>
      <c r="I8" s="171">
        <f>IF(AND(E8=40,C8=0),'Subsidy &amp; Sales Price Limits'!$C$9,IF(AND(E8=40,C8=1),'Subsidy &amp; Sales Price Limits'!$D$9,IF(AND(E8=40,C8=2),'Subsidy &amp; Sales Price Limits'!$E$9,IF(AND(E8=40,C8=3),'Subsidy &amp; Sales Price Limits'!$F$9,IF(AND(E8=40,C8&gt;=4),'Subsidy &amp; Sales Price Limits'!$G$9,IF(AND(E8=60,C8=0),'Subsidy &amp; Sales Price Limits'!$C$8,IF(AND(E8=60,C8=1),'Subsidy &amp; Sales Price Limits'!$D$8,IF(AND(E8=60,C8=2),'Subsidy &amp; Sales Price Limits'!$E$8,IF(AND(E8=60,C8=3),'Subsidy &amp; Sales Price Limits'!$F$8,IF(AND(E8=60,C8&gt;=4),'Subsidy &amp; Sales Price Limits'!$G$8,IF(AND(E8=80,C8=0),'Subsidy &amp; Sales Price Limits'!$C$7,IF(AND(E8=80,C8=1),'Subsidy &amp; Sales Price Limits'!$D$7,IF(AND(E8=80,C8=2),'Subsidy &amp; Sales Price Limits'!$E$7,IF(AND(E8=80,C8=3),'Subsidy &amp; Sales Price Limits'!$F$7,IF(AND(E8=80,C8&gt;=4),'Subsidy &amp; Sales Price Limits'!$G$7,0)))))))))))))))</f>
        <v>0</v>
      </c>
      <c r="J8" s="67"/>
      <c r="K8" s="82" t="str">
        <f>IF(C1="PAH","Not applicable",IF(AND(C1="Recapture",O3&lt;=15%,O4&lt;=15%,O5&lt;=15%,O6&lt;=15%,O7&lt;=15%,O8&lt;=15%,O9&lt;=15%,O10&lt;=15%,O11&lt;=15%,O12&lt;=15%),"Yes","No, Affordability Gap does not meet requirement for Recapture"))</f>
        <v>Not applicable</v>
      </c>
      <c r="M8" s="79">
        <f>IF(AND(E8=40,C8=0),'Subsidy &amp; Sales Price Limits'!$C$9,IF(AND(E8=40,C8=1),'Subsidy &amp; Sales Price Limits'!$D$9,IF(AND(E8=40,C8=2),'Subsidy &amp; Sales Price Limits'!$E$9,IF(AND(E8=40,C8=3),'Subsidy &amp; Sales Price Limits'!$F$9,IF(AND(E8=40,C8&gt;=4),'Subsidy &amp; Sales Price Limits'!$G$9,IF(AND(E8=60,C8=0),'Subsidy &amp; Sales Price Limits'!$C$8,IF(AND(E8=60,C8=1),'Subsidy &amp; Sales Price Limits'!$D$8,IF(AND(E8=60,C8=2),'Subsidy &amp; Sales Price Limits'!$E$8,IF(AND(E8=60,C8=3),'Subsidy &amp; Sales Price Limits'!$F$8,IF(AND(E8=60,C8&gt;=4),'Subsidy &amp; Sales Price Limits'!$G$8,IF(AND(E8=80,C8=0),'Subsidy &amp; Sales Price Limits'!$C$7,IF(AND(E8=80,C8=1),'Subsidy &amp; Sales Price Limits'!$D$7,IF(AND(E8=80,C8=2),'Subsidy &amp; Sales Price Limits'!$E$7,IF(AND(E8=80,C8=3),'Subsidy &amp; Sales Price Limits'!$F$7,IF(AND(E8=80,C8&gt;=4),'Subsidy &amp; Sales Price Limits'!$G$7,0)))))))))))))))</f>
        <v>0</v>
      </c>
      <c r="N8" s="79">
        <f>IF(AND(E7=40,C7=0),'Subsidy &amp; Sales Price Limits'!$C$14,IF(AND(E7=40,C7=1),'Subsidy &amp; Sales Price Limits'!$D$14,IF(AND(E7=40,C7=2),'Subsidy &amp; Sales Price Limits'!$E$14,IF(AND(E7=40,C7=3),'Subsidy &amp; Sales Price Limits'!$F$14,IF(AND(E7=40,C7&gt;=4),'Subsidy &amp; Sales Price Limits'!$G$14,IF(AND(E7=60,C7=0),'Subsidy &amp; Sales Price Limits'!$C$13,IF(AND(E7=60,C7=1),'Subsidy &amp; Sales Price Limits'!$D$13,IF(AND(E7=60,C7=2),'Subsidy &amp; Sales Price Limits'!$E$13,IF(AND(E7=60,C7=3),'Subsidy &amp; Sales Price Limits'!$F$13,IF(AND(E7=60,C7&gt;=4),'Subsidy &amp; Sales Price Limits'!$G$13,IF(AND(E7=80,C7=0),'Subsidy &amp; Sales Price Limits'!$C$12,IF(AND(E7=80,C7=1),'Subsidy &amp; Sales Price Limits'!$D$12,IF(AND(E7=80,C7=2),'Subsidy &amp; Sales Price Limits'!$E$12,IF(AND(E7=80,C7=3),'Subsidy &amp; Sales Price Limits'!$F$12,IF(AND(E7=80,C7&gt;=4),'Subsidy &amp; Sales Price Limits'!$G$12,0)))))))))))))))</f>
        <v>0</v>
      </c>
      <c r="O8" s="102" t="str">
        <f>IF(C1="PAH","Not applicable",IF($G$8,$E$22/$G$8,0))</f>
        <v>Not applicable</v>
      </c>
      <c r="P8" s="102" t="str">
        <f>IF(C1="Recapture","Not applicable",IF($G$8,$E$22/$G$8,"0"))</f>
        <v>0</v>
      </c>
    </row>
    <row r="9" spans="2:30" ht="16.5" thickTop="1" x14ac:dyDescent="0.25">
      <c r="B9" s="74"/>
      <c r="C9" s="74"/>
      <c r="D9" s="74"/>
      <c r="E9" s="75"/>
      <c r="F9" s="76"/>
      <c r="G9" s="88">
        <f t="shared" si="0"/>
        <v>0</v>
      </c>
      <c r="H9" s="77"/>
      <c r="I9" s="171">
        <f>IF(AND(E9=40,C9=0),'Subsidy &amp; Sales Price Limits'!$C$9,IF(AND(E9=40,C9=1),'Subsidy &amp; Sales Price Limits'!$D$9,IF(AND(E9=40,C9=2),'Subsidy &amp; Sales Price Limits'!$E$9,IF(AND(E9=40,C9=3),'Subsidy &amp; Sales Price Limits'!$F$9,IF(AND(E9=40,C9&gt;=4),'Subsidy &amp; Sales Price Limits'!$G$9,IF(AND(E9=60,C9=0),'Subsidy &amp; Sales Price Limits'!$C$8,IF(AND(E9=60,C9=1),'Subsidy &amp; Sales Price Limits'!$D$8,IF(AND(E9=60,C9=2),'Subsidy &amp; Sales Price Limits'!$E$8,IF(AND(E9=60,C9=3),'Subsidy &amp; Sales Price Limits'!$F$8,IF(AND(E9=60,C9&gt;=4),'Subsidy &amp; Sales Price Limits'!$G$8,IF(AND(E9=80,C9=0),'Subsidy &amp; Sales Price Limits'!$C$7,IF(AND(E9=80,C9=1),'Subsidy &amp; Sales Price Limits'!$D$7,IF(AND(E9=80,C9=2),'Subsidy &amp; Sales Price Limits'!$E$7,IF(AND(E9=80,C9=3),'Subsidy &amp; Sales Price Limits'!$F$7,IF(AND(E9=80,C9&gt;=4),'Subsidy &amp; Sales Price Limits'!$G$7,0)))))))))))))))</f>
        <v>0</v>
      </c>
      <c r="J9" s="67"/>
      <c r="K9" s="84" t="s">
        <v>112</v>
      </c>
      <c r="M9" s="79">
        <f>IF(AND(E9=40,C9=0),'Subsidy &amp; Sales Price Limits'!$C$9,IF(AND(E9=40,C9=1),'Subsidy &amp; Sales Price Limits'!$D$9,IF(AND(E9=40,C9=2),'Subsidy &amp; Sales Price Limits'!$E$9,IF(AND(E9=40,C9=3),'Subsidy &amp; Sales Price Limits'!$F$9,IF(AND(E9=40,C9&gt;=4),'Subsidy &amp; Sales Price Limits'!$G$9,IF(AND(E9=60,C9=0),'Subsidy &amp; Sales Price Limits'!$C$8,IF(AND(E9=60,C9=1),'Subsidy &amp; Sales Price Limits'!$D$8,IF(AND(E9=60,C9=2),'Subsidy &amp; Sales Price Limits'!$E$8,IF(AND(E9=60,C9=3),'Subsidy &amp; Sales Price Limits'!$F$8,IF(AND(E9=60,C9&gt;=4),'Subsidy &amp; Sales Price Limits'!$G$8,IF(AND(E9=80,C9=0),'Subsidy &amp; Sales Price Limits'!$C$7,IF(AND(E9=80,C9=1),'Subsidy &amp; Sales Price Limits'!$D$7,IF(AND(E9=80,C9=2),'Subsidy &amp; Sales Price Limits'!$E$7,IF(AND(E9=80,C9=3),'Subsidy &amp; Sales Price Limits'!$F$7,IF(AND(E9=80,C9&gt;=4),'Subsidy &amp; Sales Price Limits'!$G$7,0)))))))))))))))</f>
        <v>0</v>
      </c>
      <c r="N9" s="79">
        <f>IF(AND(E8=40,C8=0),'Subsidy &amp; Sales Price Limits'!$C$14,IF(AND(E8=40,C8=1),'Subsidy &amp; Sales Price Limits'!$D$14,IF(AND(E8=40,C8=2),'Subsidy &amp; Sales Price Limits'!$E$14,IF(AND(E8=40,C8=3),'Subsidy &amp; Sales Price Limits'!$F$14,IF(AND(E8=40,C8&gt;=4),'Subsidy &amp; Sales Price Limits'!$G$14,IF(AND(E8=60,C8=0),'Subsidy &amp; Sales Price Limits'!$C$13,IF(AND(E8=60,C8=1),'Subsidy &amp; Sales Price Limits'!$D$13,IF(AND(E8=60,C8=2),'Subsidy &amp; Sales Price Limits'!$E$13,IF(AND(E8=60,C8=3),'Subsidy &amp; Sales Price Limits'!$F$13,IF(AND(E8=60,C8&gt;=4),'Subsidy &amp; Sales Price Limits'!$G$13,IF(AND(E8=80,C8=0),'Subsidy &amp; Sales Price Limits'!$C$12,IF(AND(E8=80,C8=1),'Subsidy &amp; Sales Price Limits'!$D$12,IF(AND(E8=80,C8=2),'Subsidy &amp; Sales Price Limits'!$E$12,IF(AND(E8=80,C8=3),'Subsidy &amp; Sales Price Limits'!$F$12,IF(AND(E8=80,C8&gt;=4),'Subsidy &amp; Sales Price Limits'!$G$12,0)))))))))))))))</f>
        <v>0</v>
      </c>
      <c r="O9" s="102" t="str">
        <f>IF(C1="PAH","Not applicable",IF($G$9,$E$23/$G$9,0))</f>
        <v>Not applicable</v>
      </c>
      <c r="P9" s="102" t="str">
        <f>IF(C1="Recapture","Not applicable",IF($G$9,$E$23/$G$9,"0"))</f>
        <v>0</v>
      </c>
    </row>
    <row r="10" spans="2:30" ht="15.75" customHeight="1" thickBot="1" x14ac:dyDescent="0.3">
      <c r="B10" s="74"/>
      <c r="C10" s="74"/>
      <c r="D10" s="74"/>
      <c r="E10" s="75"/>
      <c r="F10" s="76"/>
      <c r="G10" s="88">
        <f t="shared" si="0"/>
        <v>0</v>
      </c>
      <c r="H10" s="77"/>
      <c r="I10" s="171">
        <f>IF(AND(E10=40,C10=0),'Subsidy &amp; Sales Price Limits'!$C$9,IF(AND(E10=40,C10=1),'Subsidy &amp; Sales Price Limits'!$D$9,IF(AND(E10=40,C10=2),'Subsidy &amp; Sales Price Limits'!$E$9,IF(AND(E10=40,C10=3),'Subsidy &amp; Sales Price Limits'!$F$9,IF(AND(E10=40,C10&gt;=4),'Subsidy &amp; Sales Price Limits'!$G$9,IF(AND(E10=60,C10=0),'Subsidy &amp; Sales Price Limits'!$C$8,IF(AND(E10=60,C10=1),'Subsidy &amp; Sales Price Limits'!$D$8,IF(AND(E10=60,C10=2),'Subsidy &amp; Sales Price Limits'!$E$8,IF(AND(E10=60,C10=3),'Subsidy &amp; Sales Price Limits'!$F$8,IF(AND(E10=60,C10&gt;=4),'Subsidy &amp; Sales Price Limits'!$G$8,IF(AND(E10=80,C10=0),'Subsidy &amp; Sales Price Limits'!$C$7,IF(AND(E10=80,C10=1),'Subsidy &amp; Sales Price Limits'!$D$7,IF(AND(E10=80,C10=2),'Subsidy &amp; Sales Price Limits'!$E$7,IF(AND(E10=80,C10=3),'Subsidy &amp; Sales Price Limits'!$F$7,IF(AND(E10=80,C10&gt;=4),'Subsidy &amp; Sales Price Limits'!$G$7,0)))))))))))))))</f>
        <v>0</v>
      </c>
      <c r="J10" s="67"/>
      <c r="K10" s="82" t="str">
        <f>IF(OR(H3&gt;M3,H4&gt;M4,H5&gt;M5,H6&gt;M6,H7&gt;M7,H8&gt;M8,H9&gt;M9,H10&gt;M10,H11&gt;M11,H12&gt;M12),"Yes. The estimated mortgage exceeds program limits!!!","No, the estimated mortgage meets program requirements")</f>
        <v>No, the estimated mortgage meets program requirements</v>
      </c>
      <c r="M10" s="79">
        <f>IF(AND(E10=40,C10=0),'Subsidy &amp; Sales Price Limits'!$C$9,IF(AND(E10=40,C10=1),'Subsidy &amp; Sales Price Limits'!$D$9,IF(AND(E10=40,C10=2),'Subsidy &amp; Sales Price Limits'!$E$9,IF(AND(E10=40,C10=3),'Subsidy &amp; Sales Price Limits'!$F$9,IF(AND(E10=40,C10&gt;=4),'Subsidy &amp; Sales Price Limits'!$G$9,IF(AND(E10=60,C10=0),'Subsidy &amp; Sales Price Limits'!$C$8,IF(AND(E10=60,C10=1),'Subsidy &amp; Sales Price Limits'!$D$8,IF(AND(E10=60,C10=2),'Subsidy &amp; Sales Price Limits'!$E$8,IF(AND(E10=60,C10=3),'Subsidy &amp; Sales Price Limits'!$F$8,IF(AND(E10=60,C10&gt;=4),'Subsidy &amp; Sales Price Limits'!$G$8,IF(AND(E10=80,C10=0),'Subsidy &amp; Sales Price Limits'!$C$7,IF(AND(E10=80,C10=1),'Subsidy &amp; Sales Price Limits'!$D$7,IF(AND(E10=80,C10=2),'Subsidy &amp; Sales Price Limits'!$E$7,IF(AND(E10=80,C10=3),'Subsidy &amp; Sales Price Limits'!$F$7,IF(AND(E10=80,C10&gt;=4),'Subsidy &amp; Sales Price Limits'!$G$7,0)))))))))))))))</f>
        <v>0</v>
      </c>
      <c r="N10" s="79">
        <f>IF(AND(E9=40,C9=0),'Subsidy &amp; Sales Price Limits'!$C$14,IF(AND(E9=40,C9=1),'Subsidy &amp; Sales Price Limits'!$D$14,IF(AND(E9=40,C9=2),'Subsidy &amp; Sales Price Limits'!$E$14,IF(AND(E9=40,C9=3),'Subsidy &amp; Sales Price Limits'!$F$14,IF(AND(E9=40,C9&gt;=4),'Subsidy &amp; Sales Price Limits'!$G$14,IF(AND(E9=60,C9=0),'Subsidy &amp; Sales Price Limits'!$C$13,IF(AND(E9=60,C9=1),'Subsidy &amp; Sales Price Limits'!$D$13,IF(AND(E9=60,C9=2),'Subsidy &amp; Sales Price Limits'!$E$13,IF(AND(E9=60,C9=3),'Subsidy &amp; Sales Price Limits'!$F$13,IF(AND(E9=60,C9&gt;=4),'Subsidy &amp; Sales Price Limits'!$G$13,IF(AND(E9=80,C9=0),'Subsidy &amp; Sales Price Limits'!$C$12,IF(AND(E9=80,C9=1),'Subsidy &amp; Sales Price Limits'!$D$12,IF(AND(E9=80,C9=2),'Subsidy &amp; Sales Price Limits'!$E$12,IF(AND(E9=80,C9=3),'Subsidy &amp; Sales Price Limits'!$F$12,IF(AND(E9=80,C9&gt;=4),'Subsidy &amp; Sales Price Limits'!$G$12,0)))))))))))))))</f>
        <v>0</v>
      </c>
      <c r="O10" s="102" t="str">
        <f>IF(C1="PAH","Not applicable",IF($G$10,$E$24/$G$10,0))</f>
        <v>Not applicable</v>
      </c>
      <c r="P10" s="102" t="str">
        <f>IF(C1="Recapture","Not applicable",IF($G$10,$E$24/$G$10,"0"))</f>
        <v>0</v>
      </c>
    </row>
    <row r="11" spans="2:30" ht="15.75" customHeight="1" thickTop="1" x14ac:dyDescent="0.25">
      <c r="B11" s="74"/>
      <c r="C11" s="74"/>
      <c r="D11" s="74"/>
      <c r="E11" s="75"/>
      <c r="F11" s="76"/>
      <c r="G11" s="88">
        <f t="shared" si="0"/>
        <v>0</v>
      </c>
      <c r="H11" s="77"/>
      <c r="I11" s="171">
        <f>IF(AND(E11=40,C11=0),'Subsidy &amp; Sales Price Limits'!$C$9,IF(AND(E11=40,C11=1),'Subsidy &amp; Sales Price Limits'!$D$9,IF(AND(E11=40,C11=2),'Subsidy &amp; Sales Price Limits'!$E$9,IF(AND(E11=40,C11=3),'Subsidy &amp; Sales Price Limits'!$F$9,IF(AND(E11=40,C11&gt;=4),'Subsidy &amp; Sales Price Limits'!$G$9,IF(AND(E11=60,C11=0),'Subsidy &amp; Sales Price Limits'!$C$8,IF(AND(E11=60,C11=1),'Subsidy &amp; Sales Price Limits'!$D$8,IF(AND(E11=60,C11=2),'Subsidy &amp; Sales Price Limits'!$E$8,IF(AND(E11=60,C11=3),'Subsidy &amp; Sales Price Limits'!$F$8,IF(AND(E11=60,C11&gt;=4),'Subsidy &amp; Sales Price Limits'!$G$8,IF(AND(E11=80,C11=0),'Subsidy &amp; Sales Price Limits'!$C$7,IF(AND(E11=80,C11=1),'Subsidy &amp; Sales Price Limits'!$D$7,IF(AND(E11=80,C11=2),'Subsidy &amp; Sales Price Limits'!$E$7,IF(AND(E11=80,C11=3),'Subsidy &amp; Sales Price Limits'!$F$7,IF(AND(E11=80,C11&gt;=4),'Subsidy &amp; Sales Price Limits'!$G$7,0)))))))))))))))</f>
        <v>0</v>
      </c>
      <c r="J11" s="67"/>
      <c r="K11" s="84" t="s">
        <v>113</v>
      </c>
      <c r="M11" s="79">
        <f>IF(AND(E11=40,C11=0),'Subsidy &amp; Sales Price Limits'!$C$9,IF(AND(E11=40,C11=1),'Subsidy &amp; Sales Price Limits'!$D$9,IF(AND(E11=40,C11=2),'Subsidy &amp; Sales Price Limits'!$E$9,IF(AND(E11=40,C11=3),'Subsidy &amp; Sales Price Limits'!$F$9,IF(AND(E11=40,C11&gt;=4),'Subsidy &amp; Sales Price Limits'!$G$9,IF(AND(E11=60,C11=0),'Subsidy &amp; Sales Price Limits'!$C$8,IF(AND(E11=60,C11=1),'Subsidy &amp; Sales Price Limits'!$D$8,IF(AND(E11=60,C11=2),'Subsidy &amp; Sales Price Limits'!$E$8,IF(AND(E11=60,C11=3),'Subsidy &amp; Sales Price Limits'!$F$8,IF(AND(E11=60,C11&gt;=4),'Subsidy &amp; Sales Price Limits'!$G$8,IF(AND(E11=80,C11=0),'Subsidy &amp; Sales Price Limits'!$C$7,IF(AND(E11=80,C11=1),'Subsidy &amp; Sales Price Limits'!$D$7,IF(AND(E11=80,C11=2),'Subsidy &amp; Sales Price Limits'!$E$7,IF(AND(E11=80,C11=3),'Subsidy &amp; Sales Price Limits'!$F$7,IF(AND(E11=80,C11&gt;=4),'Subsidy &amp; Sales Price Limits'!$G$7,0)))))))))))))))</f>
        <v>0</v>
      </c>
      <c r="N11" s="79">
        <f>IF(AND(E10=40,C10=0),'Subsidy &amp; Sales Price Limits'!$C$14,IF(AND(E10=40,C10=1),'Subsidy &amp; Sales Price Limits'!$D$14,IF(AND(E10=40,C10=2),'Subsidy &amp; Sales Price Limits'!$E$14,IF(AND(E10=40,C10=3),'Subsidy &amp; Sales Price Limits'!$F$14,IF(AND(E10=40,C10&gt;=4),'Subsidy &amp; Sales Price Limits'!$G$14,IF(AND(E10=60,C10=0),'Subsidy &amp; Sales Price Limits'!$C$13,IF(AND(E10=60,C10=1),'Subsidy &amp; Sales Price Limits'!$D$13,IF(AND(E10=60,C10=2),'Subsidy &amp; Sales Price Limits'!$E$13,IF(AND(E10=60,C10=3),'Subsidy &amp; Sales Price Limits'!$F$13,IF(AND(E10=60,C10&gt;=4),'Subsidy &amp; Sales Price Limits'!$G$13,IF(AND(E10=80,C10=0),'Subsidy &amp; Sales Price Limits'!$C$12,IF(AND(E10=80,C10=1),'Subsidy &amp; Sales Price Limits'!$D$12,IF(AND(E10=80,C10=2),'Subsidy &amp; Sales Price Limits'!$E$12,IF(AND(E10=80,C10=3),'Subsidy &amp; Sales Price Limits'!$F$12,IF(AND(E10=80,C10&gt;=4),'Subsidy &amp; Sales Price Limits'!$G$12,0)))))))))))))))</f>
        <v>0</v>
      </c>
      <c r="O11" s="102" t="str">
        <f>IF(C1="PAH","Not applicable",IF($G$11,$E$25/$G$11,0))</f>
        <v>Not applicable</v>
      </c>
      <c r="P11" s="102" t="str">
        <f>IF(C1="Recapture","Not applicable",IF($G$11,$E$25/$G$11,"0"))</f>
        <v>0</v>
      </c>
    </row>
    <row r="12" spans="2:30" ht="15.75" customHeight="1" thickBot="1" x14ac:dyDescent="0.3">
      <c r="B12" s="74"/>
      <c r="C12" s="74"/>
      <c r="D12" s="74"/>
      <c r="E12" s="75"/>
      <c r="F12" s="76"/>
      <c r="G12" s="89">
        <f t="shared" si="0"/>
        <v>0</v>
      </c>
      <c r="H12" s="77"/>
      <c r="I12" s="171">
        <f>IF(AND(E12=40,C12=0),'Subsidy &amp; Sales Price Limits'!$C$9,IF(AND(E12=40,C12=1),'Subsidy &amp; Sales Price Limits'!$D$9,IF(AND(E12=40,C12=2),'Subsidy &amp; Sales Price Limits'!$E$9,IF(AND(E12=40,C12=3),'Subsidy &amp; Sales Price Limits'!$F$9,IF(AND(E12=40,C12&gt;=4),'Subsidy &amp; Sales Price Limits'!$G$9,IF(AND(E12=60,C12=0),'Subsidy &amp; Sales Price Limits'!$C$8,IF(AND(E12=60,C12=1),'Subsidy &amp; Sales Price Limits'!$D$8,IF(AND(E12=60,C12=2),'Subsidy &amp; Sales Price Limits'!$E$8,IF(AND(E12=60,C12=3),'Subsidy &amp; Sales Price Limits'!$F$8,IF(AND(E12=60,C12&gt;=4),'Subsidy &amp; Sales Price Limits'!$G$8,IF(AND(E12=80,C12=0),'Subsidy &amp; Sales Price Limits'!$C$7,IF(AND(E12=80,C12=1),'Subsidy &amp; Sales Price Limits'!$D$7,IF(AND(E12=80,C12=2),'Subsidy &amp; Sales Price Limits'!$E$7,IF(AND(E12=80,C12=3),'Subsidy &amp; Sales Price Limits'!$F$7,IF(AND(E12=80,C12&gt;=4),'Subsidy &amp; Sales Price Limits'!$G$7,0)))))))))))))))</f>
        <v>0</v>
      </c>
      <c r="J12" s="67"/>
      <c r="K12" s="85" t="str">
        <f>IF('Project Budget'!E$58='Project Budget'!E$48,"Yes, is sufficient",IF('Project Budget'!E$58&lt;'Project Budget'!E$48,"Does not meet",IF('Project Budget'!E$58&gt;'Project Budget'!E$48,"Exceeds need","Error")))</f>
        <v>Yes, is sufficient</v>
      </c>
      <c r="M12" s="79">
        <f>IF(AND(E12=40,C12=0),'Subsidy &amp; Sales Price Limits'!$C$9,IF(AND(E12=40,C12=1),'Subsidy &amp; Sales Price Limits'!$D$9,IF(AND(E12=40,C12=2),'Subsidy &amp; Sales Price Limits'!$E$9,IF(AND(E12=40,C12=3),'Subsidy &amp; Sales Price Limits'!$F$9,IF(AND(E12=40,C12&gt;=4),'Subsidy &amp; Sales Price Limits'!$G$9,IF(AND(E12=60,C12=0),'Subsidy &amp; Sales Price Limits'!$C$8,IF(AND(E12=60,C12=1),'Subsidy &amp; Sales Price Limits'!$D$8,IF(AND(E12=60,C12=2),'Subsidy &amp; Sales Price Limits'!$E$8,IF(AND(E12=60,C12=3),'Subsidy &amp; Sales Price Limits'!$F$8,IF(AND(E12=60,C12&gt;=4),'Subsidy &amp; Sales Price Limits'!$G$8,IF(AND(E12=80,C12=0),'Subsidy &amp; Sales Price Limits'!$C$7,IF(AND(E12=80,C12=1),'Subsidy &amp; Sales Price Limits'!$D$7,IF(AND(E12=80,C12=2),'Subsidy &amp; Sales Price Limits'!$E$7,IF(AND(E12=80,C12=3),'Subsidy &amp; Sales Price Limits'!$F$7,IF(AND(E12=80,C12&gt;=4),'Subsidy &amp; Sales Price Limits'!$G$7,0)))))))))))))))</f>
        <v>0</v>
      </c>
      <c r="N12" s="79">
        <f>IF(AND(E11=40,C11=0),'Subsidy &amp; Sales Price Limits'!$C$14,IF(AND(E11=40,C11=1),'Subsidy &amp; Sales Price Limits'!$D$14,IF(AND(E11=40,C11=2),'Subsidy &amp; Sales Price Limits'!$E$14,IF(AND(E11=40,C11=3),'Subsidy &amp; Sales Price Limits'!$F$14,IF(AND(E11=40,C11&gt;=4),'Subsidy &amp; Sales Price Limits'!$G$14,IF(AND(E11=60,C11=0),'Subsidy &amp; Sales Price Limits'!$C$13,IF(AND(E11=60,C11=1),'Subsidy &amp; Sales Price Limits'!$D$13,IF(AND(E11=60,C11=2),'Subsidy &amp; Sales Price Limits'!$E$13,IF(AND(E11=60,C11=3),'Subsidy &amp; Sales Price Limits'!$F$13,IF(AND(E11=60,C11&gt;=4),'Subsidy &amp; Sales Price Limits'!$G$13,IF(AND(E11=80,C11=0),'Subsidy &amp; Sales Price Limits'!$C$12,IF(AND(E11=80,C11=1),'Subsidy &amp; Sales Price Limits'!$D$12,IF(AND(E11=80,C11=2),'Subsidy &amp; Sales Price Limits'!$E$12,IF(AND(E11=80,C11=3),'Subsidy &amp; Sales Price Limits'!$F$12,IF(AND(E11=80,C11&gt;=4),'Subsidy &amp; Sales Price Limits'!$G$12,0)))))))))))))))</f>
        <v>0</v>
      </c>
      <c r="O12" s="102" t="str">
        <f>IF(C1="PAH","Not applicable",IF($G$12,$E$26/$G$12,0))</f>
        <v>Not applicable</v>
      </c>
      <c r="P12" s="102" t="str">
        <f>IF(C1="Recapture","Not applicable",IF($G$12,$E$26/$G$12,"0"))</f>
        <v>0</v>
      </c>
    </row>
    <row r="13" spans="2:30" ht="15.75" customHeight="1" thickTop="1" thickBot="1" x14ac:dyDescent="0.3">
      <c r="B13" s="19"/>
      <c r="C13" s="19"/>
      <c r="D13" s="19"/>
      <c r="E13" s="19"/>
      <c r="F13" s="70" t="s">
        <v>114</v>
      </c>
      <c r="G13" s="90">
        <f>SUM(G3:G12)</f>
        <v>0</v>
      </c>
      <c r="H13" s="101">
        <f>(H3*$D3)+($D4*H4)+($D5*H5)+($D6*H6)+($D7*H7)+($D8*H8)+($D9*H9)+($D10*H10)+($D11*H11)+($D12*H12)</f>
        <v>0</v>
      </c>
      <c r="I13" s="101">
        <f>(I3*$D3)+($D4*I4)+($D5*I5)+($D6*I6)+($D7*I7)+($D8*I8)+($D9*I9)+($D10*I10)+($D11*I11)+($D12*I12)</f>
        <v>0</v>
      </c>
      <c r="J13" s="111"/>
      <c r="K13" s="86" t="s">
        <v>115</v>
      </c>
    </row>
    <row r="14" spans="2:30" ht="15.75" customHeight="1" thickBot="1" x14ac:dyDescent="0.3">
      <c r="F14" s="119"/>
      <c r="G14" s="119"/>
      <c r="H14" s="119"/>
      <c r="I14" s="119"/>
      <c r="J14" s="119"/>
      <c r="K14" s="85" t="str">
        <f>IF('Project Budget'!E$71='Project Budget'!E$48,"Yes, is sufficient",IF('Project Budget'!E$71&lt;'Project Budget'!E$48,"Does not meet",IF('Project Budget'!E$71&gt;'Project Budget'!E$48,"Exceeds need","Error")))</f>
        <v>Yes, is sufficient</v>
      </c>
    </row>
    <row r="15" spans="2:30" ht="15.75" customHeight="1" thickTop="1" x14ac:dyDescent="0.25">
      <c r="F15" s="119"/>
      <c r="G15" s="119"/>
      <c r="H15" s="119"/>
      <c r="I15" s="119"/>
      <c r="J15" s="115"/>
    </row>
    <row r="16" spans="2:30" ht="68.25" x14ac:dyDescent="0.35">
      <c r="B16" s="78" t="s">
        <v>116</v>
      </c>
      <c r="C16" s="78" t="s">
        <v>117</v>
      </c>
      <c r="D16" s="78" t="s">
        <v>118</v>
      </c>
      <c r="E16" s="78" t="s">
        <v>119</v>
      </c>
      <c r="F16" s="78" t="s">
        <v>170</v>
      </c>
      <c r="G16" s="95" t="s">
        <v>120</v>
      </c>
      <c r="H16" s="95" t="s">
        <v>121</v>
      </c>
      <c r="I16" s="95" t="s">
        <v>122</v>
      </c>
      <c r="J16" s="247" t="s">
        <v>123</v>
      </c>
      <c r="K16" s="248"/>
    </row>
    <row r="17" spans="2:11" ht="15.75" customHeight="1" x14ac:dyDescent="0.25">
      <c r="B17" s="92">
        <f t="shared" ref="B17:B26" si="1">F3-H3</f>
        <v>0</v>
      </c>
      <c r="C17" s="76"/>
      <c r="D17" s="92">
        <f t="shared" ref="D17:D26" si="2">E17-C17</f>
        <v>0</v>
      </c>
      <c r="E17" s="92">
        <f t="shared" ref="E17:E26" si="3">B17*D3</f>
        <v>0</v>
      </c>
      <c r="F17" s="77"/>
      <c r="G17" s="79">
        <f t="shared" ref="G17:G26" si="4">F17*D3</f>
        <v>0</v>
      </c>
      <c r="H17" s="92">
        <f t="shared" ref="H17:H26" si="5">IF(D3,((D17/D3)+F17),0)</f>
        <v>0</v>
      </c>
      <c r="I17" s="92">
        <f t="shared" ref="I17:I26" si="6">(D17)+(F17*D3)</f>
        <v>0</v>
      </c>
      <c r="J17" s="249"/>
      <c r="K17" s="246"/>
    </row>
    <row r="18" spans="2:11" ht="15.75" customHeight="1" x14ac:dyDescent="0.25">
      <c r="B18" s="92">
        <f t="shared" si="1"/>
        <v>0</v>
      </c>
      <c r="C18" s="76"/>
      <c r="D18" s="92">
        <f t="shared" si="2"/>
        <v>0</v>
      </c>
      <c r="E18" s="92">
        <f t="shared" si="3"/>
        <v>0</v>
      </c>
      <c r="F18" s="77"/>
      <c r="G18" s="79">
        <f t="shared" si="4"/>
        <v>0</v>
      </c>
      <c r="H18" s="92">
        <f t="shared" si="5"/>
        <v>0</v>
      </c>
      <c r="I18" s="92">
        <f t="shared" si="6"/>
        <v>0</v>
      </c>
      <c r="J18" s="245"/>
      <c r="K18" s="246"/>
    </row>
    <row r="19" spans="2:11" ht="15.75" customHeight="1" x14ac:dyDescent="0.25">
      <c r="B19" s="92">
        <f t="shared" si="1"/>
        <v>0</v>
      </c>
      <c r="C19" s="76"/>
      <c r="D19" s="92">
        <f t="shared" si="2"/>
        <v>0</v>
      </c>
      <c r="E19" s="92">
        <f t="shared" si="3"/>
        <v>0</v>
      </c>
      <c r="F19" s="77"/>
      <c r="G19" s="79">
        <f t="shared" si="4"/>
        <v>0</v>
      </c>
      <c r="H19" s="92">
        <f t="shared" si="5"/>
        <v>0</v>
      </c>
      <c r="I19" s="92">
        <f t="shared" si="6"/>
        <v>0</v>
      </c>
      <c r="J19" s="245"/>
      <c r="K19" s="246"/>
    </row>
    <row r="20" spans="2:11" ht="15.75" customHeight="1" x14ac:dyDescent="0.25">
      <c r="B20" s="92">
        <f t="shared" si="1"/>
        <v>0</v>
      </c>
      <c r="C20" s="76"/>
      <c r="D20" s="92">
        <f t="shared" si="2"/>
        <v>0</v>
      </c>
      <c r="E20" s="92">
        <f t="shared" si="3"/>
        <v>0</v>
      </c>
      <c r="F20" s="77"/>
      <c r="G20" s="79">
        <f t="shared" si="4"/>
        <v>0</v>
      </c>
      <c r="H20" s="92">
        <f t="shared" si="5"/>
        <v>0</v>
      </c>
      <c r="I20" s="92">
        <f t="shared" si="6"/>
        <v>0</v>
      </c>
      <c r="J20" s="245"/>
      <c r="K20" s="246"/>
    </row>
    <row r="21" spans="2:11" ht="15.75" customHeight="1" x14ac:dyDescent="0.25">
      <c r="B21" s="92">
        <f t="shared" si="1"/>
        <v>0</v>
      </c>
      <c r="C21" s="76"/>
      <c r="D21" s="92">
        <f t="shared" si="2"/>
        <v>0</v>
      </c>
      <c r="E21" s="92">
        <f t="shared" si="3"/>
        <v>0</v>
      </c>
      <c r="F21" s="77"/>
      <c r="G21" s="79">
        <f t="shared" si="4"/>
        <v>0</v>
      </c>
      <c r="H21" s="92">
        <f t="shared" si="5"/>
        <v>0</v>
      </c>
      <c r="I21" s="92">
        <f t="shared" si="6"/>
        <v>0</v>
      </c>
      <c r="J21" s="245"/>
      <c r="K21" s="246"/>
    </row>
    <row r="22" spans="2:11" ht="15.75" customHeight="1" x14ac:dyDescent="0.25">
      <c r="B22" s="92">
        <f t="shared" si="1"/>
        <v>0</v>
      </c>
      <c r="C22" s="76"/>
      <c r="D22" s="92">
        <f t="shared" si="2"/>
        <v>0</v>
      </c>
      <c r="E22" s="92">
        <f t="shared" si="3"/>
        <v>0</v>
      </c>
      <c r="F22" s="77"/>
      <c r="G22" s="79">
        <f t="shared" si="4"/>
        <v>0</v>
      </c>
      <c r="H22" s="92">
        <f t="shared" si="5"/>
        <v>0</v>
      </c>
      <c r="I22" s="92">
        <f t="shared" si="6"/>
        <v>0</v>
      </c>
      <c r="J22" s="245"/>
      <c r="K22" s="246"/>
    </row>
    <row r="23" spans="2:11" ht="15.75" customHeight="1" x14ac:dyDescent="0.25">
      <c r="B23" s="92">
        <f t="shared" si="1"/>
        <v>0</v>
      </c>
      <c r="C23" s="76"/>
      <c r="D23" s="92">
        <f t="shared" si="2"/>
        <v>0</v>
      </c>
      <c r="E23" s="92">
        <f t="shared" si="3"/>
        <v>0</v>
      </c>
      <c r="F23" s="77"/>
      <c r="G23" s="79">
        <f t="shared" si="4"/>
        <v>0</v>
      </c>
      <c r="H23" s="92">
        <f t="shared" si="5"/>
        <v>0</v>
      </c>
      <c r="I23" s="92">
        <f t="shared" si="6"/>
        <v>0</v>
      </c>
      <c r="J23" s="245"/>
      <c r="K23" s="246"/>
    </row>
    <row r="24" spans="2:11" ht="15.75" customHeight="1" x14ac:dyDescent="0.25">
      <c r="B24" s="92">
        <f t="shared" si="1"/>
        <v>0</v>
      </c>
      <c r="C24" s="76"/>
      <c r="D24" s="92">
        <f t="shared" si="2"/>
        <v>0</v>
      </c>
      <c r="E24" s="92">
        <f t="shared" si="3"/>
        <v>0</v>
      </c>
      <c r="F24" s="77"/>
      <c r="G24" s="79">
        <f t="shared" si="4"/>
        <v>0</v>
      </c>
      <c r="H24" s="92">
        <f t="shared" si="5"/>
        <v>0</v>
      </c>
      <c r="I24" s="92">
        <f t="shared" si="6"/>
        <v>0</v>
      </c>
      <c r="J24" s="245"/>
      <c r="K24" s="246"/>
    </row>
    <row r="25" spans="2:11" ht="15.75" customHeight="1" x14ac:dyDescent="0.25">
      <c r="B25" s="92">
        <f t="shared" si="1"/>
        <v>0</v>
      </c>
      <c r="C25" s="76"/>
      <c r="D25" s="92">
        <f t="shared" si="2"/>
        <v>0</v>
      </c>
      <c r="E25" s="92">
        <f t="shared" si="3"/>
        <v>0</v>
      </c>
      <c r="F25" s="77"/>
      <c r="G25" s="79">
        <f t="shared" si="4"/>
        <v>0</v>
      </c>
      <c r="H25" s="92">
        <f t="shared" si="5"/>
        <v>0</v>
      </c>
      <c r="I25" s="92">
        <f t="shared" si="6"/>
        <v>0</v>
      </c>
      <c r="J25" s="245"/>
      <c r="K25" s="246"/>
    </row>
    <row r="26" spans="2:11" ht="15.75" customHeight="1" thickBot="1" x14ac:dyDescent="0.3">
      <c r="B26" s="93">
        <f t="shared" si="1"/>
        <v>0</v>
      </c>
      <c r="C26" s="176"/>
      <c r="D26" s="92">
        <f t="shared" si="2"/>
        <v>0</v>
      </c>
      <c r="E26" s="93">
        <f t="shared" si="3"/>
        <v>0</v>
      </c>
      <c r="F26" s="77"/>
      <c r="G26" s="79">
        <f t="shared" si="4"/>
        <v>0</v>
      </c>
      <c r="H26" s="92">
        <f t="shared" si="5"/>
        <v>0</v>
      </c>
      <c r="I26" s="92">
        <f t="shared" si="6"/>
        <v>0</v>
      </c>
      <c r="J26" s="245"/>
      <c r="K26" s="246"/>
    </row>
    <row r="27" spans="2:11" ht="15.75" customHeight="1" thickBot="1" x14ac:dyDescent="0.3">
      <c r="B27" s="172">
        <f t="shared" ref="B27:I27" si="7">SUM(B17:B26)</f>
        <v>0</v>
      </c>
      <c r="C27" s="175">
        <f t="shared" si="7"/>
        <v>0</v>
      </c>
      <c r="D27" s="112">
        <f t="shared" si="7"/>
        <v>0</v>
      </c>
      <c r="E27" s="94">
        <f t="shared" si="7"/>
        <v>0</v>
      </c>
      <c r="F27" s="113">
        <f t="shared" si="7"/>
        <v>0</v>
      </c>
      <c r="G27" s="173">
        <f t="shared" si="7"/>
        <v>0</v>
      </c>
      <c r="H27" s="173">
        <f t="shared" si="7"/>
        <v>0</v>
      </c>
      <c r="I27" s="174">
        <f t="shared" si="7"/>
        <v>0</v>
      </c>
      <c r="J27" s="69"/>
    </row>
    <row r="28" spans="2:11" ht="15.75" customHeight="1" x14ac:dyDescent="0.35">
      <c r="F28" s="72" t="s">
        <v>124</v>
      </c>
    </row>
    <row r="29" spans="2:11" ht="15.75" x14ac:dyDescent="0.25">
      <c r="F29" s="72" t="s">
        <v>171</v>
      </c>
    </row>
    <row r="30" spans="2:11" ht="15.75" x14ac:dyDescent="0.25">
      <c r="F30" s="72" t="s">
        <v>172</v>
      </c>
    </row>
    <row r="31" spans="2:11" ht="21" x14ac:dyDescent="0.35">
      <c r="F31" s="20" t="s">
        <v>125</v>
      </c>
    </row>
    <row r="32" spans="2:11" ht="15.75" customHeight="1" x14ac:dyDescent="0.35">
      <c r="F32" s="114" t="s">
        <v>126</v>
      </c>
    </row>
    <row r="33" spans="7:9" ht="15.75" customHeight="1" x14ac:dyDescent="0.25"/>
    <row r="34" spans="7:9" ht="15.75" customHeight="1" x14ac:dyDescent="0.25"/>
    <row r="35" spans="7:9" ht="15.75" customHeight="1" x14ac:dyDescent="0.25"/>
    <row r="36" spans="7:9" ht="15.75" customHeight="1" x14ac:dyDescent="0.25">
      <c r="G36" s="20"/>
      <c r="H36" s="20"/>
      <c r="I36" s="20"/>
    </row>
    <row r="37" spans="7:9" ht="15.75" customHeight="1" x14ac:dyDescent="0.25"/>
    <row r="38" spans="7:9" ht="15.75" customHeight="1" x14ac:dyDescent="0.25"/>
    <row r="39" spans="7:9" ht="15.75" customHeight="1" x14ac:dyDescent="0.25"/>
    <row r="40" spans="7:9" ht="15.75" customHeight="1" x14ac:dyDescent="0.25"/>
    <row r="41" spans="7:9" ht="15.75" customHeight="1" x14ac:dyDescent="0.25"/>
    <row r="42" spans="7:9" ht="15.75" customHeight="1" x14ac:dyDescent="0.25"/>
    <row r="43" spans="7:9" ht="15.75" customHeight="1" x14ac:dyDescent="0.25"/>
    <row r="44" spans="7:9" ht="15.75" customHeight="1" x14ac:dyDescent="0.25"/>
    <row r="45" spans="7:9" ht="15.75" customHeight="1" x14ac:dyDescent="0.25"/>
    <row r="46" spans="7:9" ht="15.75" customHeight="1" x14ac:dyDescent="0.25"/>
    <row r="47" spans="7:9" ht="15.75" customHeight="1" x14ac:dyDescent="0.25"/>
    <row r="48" spans="7: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5n3OcHdjS88J1a6oNGA3Q+OZfqvhSpxAnXDaNA5VOvSqqL7uOcNhGcxYTaJ9VTb74BRli6jhVzlqQcF6D4kZRw==" saltValue="qG/KDMQQd7dJ2mk5oi6wVA==" spinCount="100000" sheet="1" formatColumns="0" formatRows="0"/>
  <mergeCells count="11">
    <mergeCell ref="J22:K22"/>
    <mergeCell ref="J23:K23"/>
    <mergeCell ref="J24:K24"/>
    <mergeCell ref="J25:K25"/>
    <mergeCell ref="J26:K26"/>
    <mergeCell ref="J21:K21"/>
    <mergeCell ref="J16:K16"/>
    <mergeCell ref="J17:K17"/>
    <mergeCell ref="J18:K18"/>
    <mergeCell ref="J19:K19"/>
    <mergeCell ref="J20:K20"/>
  </mergeCells>
  <conditionalFormatting sqref="K4">
    <cfRule type="containsText" dxfId="19" priority="39" operator="containsText" text="No">
      <formula>NOT(ISERROR(SEARCH("No",K4)))</formula>
    </cfRule>
    <cfRule type="containsText" dxfId="18" priority="40" operator="containsText" text="Yes">
      <formula>NOT(ISERROR(SEARCH("Yes",K4)))</formula>
    </cfRule>
  </conditionalFormatting>
  <conditionalFormatting sqref="K6">
    <cfRule type="containsText" dxfId="17" priority="10" operator="containsText" text="Not applicable">
      <formula>NOT(ISERROR(SEARCH("Not applicable",K6)))</formula>
    </cfRule>
    <cfRule type="containsText" dxfId="16" priority="12" operator="containsText" text="No">
      <formula>NOT(ISERROR(SEARCH("No",K6)))</formula>
    </cfRule>
    <cfRule type="containsText" dxfId="15" priority="26" operator="containsText" text="Yes">
      <formula>NOT(ISERROR(SEARCH("Yes",K6)))</formula>
    </cfRule>
  </conditionalFormatting>
  <conditionalFormatting sqref="K8">
    <cfRule type="containsText" dxfId="14" priority="9" operator="containsText" text="does not">
      <formula>NOT(ISERROR(SEARCH("does not",K8)))</formula>
    </cfRule>
    <cfRule type="containsText" dxfId="13" priority="11" operator="containsText" text="Not applicable">
      <formula>NOT(ISERROR(SEARCH("Not applicable",K8)))</formula>
    </cfRule>
    <cfRule type="containsText" dxfId="12" priority="24" operator="containsText" text="Yes">
      <formula>NOT(ISERROR(SEARCH("Yes",K8)))</formula>
    </cfRule>
  </conditionalFormatting>
  <conditionalFormatting sqref="K10">
    <cfRule type="containsText" dxfId="11" priority="37" operator="containsText" text="No">
      <formula>NOT(ISERROR(SEARCH("No",K10)))</formula>
    </cfRule>
    <cfRule type="containsText" dxfId="10" priority="38" operator="containsText" text="Yes">
      <formula>NOT(ISERROR(SEARCH("Yes",K10)))</formula>
    </cfRule>
  </conditionalFormatting>
  <conditionalFormatting sqref="K12 K14 J15">
    <cfRule type="containsText" dxfId="9" priority="21" operator="containsText" text="Exceeds">
      <formula>NOT(ISERROR(SEARCH("Exceeds",J12)))</formula>
    </cfRule>
    <cfRule type="containsText" dxfId="8" priority="22" operator="containsText" text="sufficient">
      <formula>NOT(ISERROR(SEARCH("sufficient",J12)))</formula>
    </cfRule>
    <cfRule type="containsText" dxfId="7" priority="23" operator="containsText" text="Not">
      <formula>NOT(ISERROR(SEARCH("Not",J12)))</formula>
    </cfRule>
  </conditionalFormatting>
  <conditionalFormatting sqref="O3:P12">
    <cfRule type="expression" dxfId="6" priority="52">
      <formula>AND(#REF!="Recapture",$O3&gt;15%)</formula>
    </cfRule>
    <cfRule type="expression" dxfId="5" priority="53">
      <formula>AND(#REF!="PAH",$O3&lt;20%)</formula>
    </cfRule>
    <cfRule type="expression" dxfId="4" priority="54">
      <formula>AND(#REF!="Recapture",$O3&lt;15%)</formula>
    </cfRule>
    <cfRule type="expression" dxfId="3" priority="55">
      <formula>AND(#REF!="PAH",$O3&gt;19.9999999%)</formula>
    </cfRule>
  </conditionalFormatting>
  <dataValidations count="2">
    <dataValidation type="list" allowBlank="1" showInputMessage="1" showErrorMessage="1" sqref="E3:E12" xr:uid="{29C6B149-3396-467B-95AA-E94DE7E0ABC6}">
      <formula1>$AC$2:$AC$4</formula1>
    </dataValidation>
    <dataValidation type="list" allowBlank="1" showInputMessage="1" showErrorMessage="1" sqref="C1" xr:uid="{AF686AAF-6651-44A1-8724-6638DF613A58}">
      <formula1>$AD$2:$AD$3</formula1>
    </dataValidation>
  </dataValidations>
  <pageMargins left="0.25" right="0.25" top="0.75" bottom="0.75" header="0.3" footer="0.3"/>
  <pageSetup scale="48" orientation="landscape" r:id="rId1"/>
  <headerFooter>
    <oddFooter>&amp;LUpdated 7/9/2025&amp;RPage 2 of 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DE0F-2951-4E6B-BA0B-AA1B3DCEBFF1}">
  <sheetPr>
    <pageSetUpPr fitToPage="1"/>
  </sheetPr>
  <dimension ref="A2:E18"/>
  <sheetViews>
    <sheetView zoomScale="130" zoomScaleNormal="130" workbookViewId="0">
      <selection activeCell="A4" sqref="A4:C4"/>
    </sheetView>
  </sheetViews>
  <sheetFormatPr defaultRowHeight="15.75" x14ac:dyDescent="0.25"/>
  <cols>
    <col min="1" max="1" width="25.5" customWidth="1"/>
    <col min="2" max="2" width="16.375" customWidth="1"/>
    <col min="4" max="4" width="32.875" bestFit="1" customWidth="1"/>
    <col min="5" max="5" width="18.625" customWidth="1"/>
  </cols>
  <sheetData>
    <row r="2" spans="1:5" x14ac:dyDescent="0.25">
      <c r="A2" s="250" t="s">
        <v>127</v>
      </c>
      <c r="B2" s="251"/>
      <c r="C2" s="251"/>
      <c r="D2" s="251"/>
      <c r="E2" s="251"/>
    </row>
    <row r="3" spans="1:5" x14ac:dyDescent="0.25">
      <c r="A3" s="30" t="s">
        <v>128</v>
      </c>
      <c r="B3" s="30" t="s">
        <v>129</v>
      </c>
      <c r="C3" s="30" t="s">
        <v>130</v>
      </c>
      <c r="D3" s="39"/>
      <c r="E3" s="30" t="s">
        <v>131</v>
      </c>
    </row>
    <row r="4" spans="1:5" x14ac:dyDescent="0.25">
      <c r="A4" s="35"/>
      <c r="B4" s="36"/>
      <c r="C4" s="37"/>
      <c r="D4" s="40"/>
      <c r="E4" s="38">
        <v>0</v>
      </c>
    </row>
    <row r="5" spans="1:5" x14ac:dyDescent="0.25">
      <c r="A5" s="35"/>
      <c r="B5" s="36"/>
      <c r="C5" s="37"/>
      <c r="D5" s="41"/>
      <c r="E5" s="38">
        <v>0</v>
      </c>
    </row>
    <row r="7" spans="1:5" x14ac:dyDescent="0.25">
      <c r="D7" s="32" t="s">
        <v>132</v>
      </c>
      <c r="E7" s="33">
        <f>(E4*C4)+(E5*C5)</f>
        <v>0</v>
      </c>
    </row>
    <row r="8" spans="1:5" x14ac:dyDescent="0.25">
      <c r="D8" s="49" t="s">
        <v>133</v>
      </c>
      <c r="E8" s="38">
        <v>0</v>
      </c>
    </row>
    <row r="9" spans="1:5" x14ac:dyDescent="0.25">
      <c r="D9" s="49" t="s">
        <v>134</v>
      </c>
      <c r="E9" s="38">
        <v>0</v>
      </c>
    </row>
    <row r="10" spans="1:5" x14ac:dyDescent="0.25">
      <c r="D10" s="49" t="s">
        <v>135</v>
      </c>
      <c r="E10" s="38">
        <v>0</v>
      </c>
    </row>
    <row r="11" spans="1:5" x14ac:dyDescent="0.25">
      <c r="D11" s="49" t="s">
        <v>47</v>
      </c>
      <c r="E11" s="38">
        <v>0</v>
      </c>
    </row>
    <row r="12" spans="1:5" x14ac:dyDescent="0.25">
      <c r="D12" s="49" t="s">
        <v>136</v>
      </c>
      <c r="E12" s="38">
        <v>0</v>
      </c>
    </row>
    <row r="13" spans="1:5" x14ac:dyDescent="0.25">
      <c r="D13" s="49" t="s">
        <v>44</v>
      </c>
      <c r="E13" s="38">
        <v>0</v>
      </c>
    </row>
    <row r="14" spans="1:5" x14ac:dyDescent="0.25">
      <c r="D14" s="49" t="s">
        <v>43</v>
      </c>
      <c r="E14" s="38">
        <v>0</v>
      </c>
    </row>
    <row r="15" spans="1:5" x14ac:dyDescent="0.25">
      <c r="D15" s="49" t="s">
        <v>137</v>
      </c>
      <c r="E15" s="38">
        <v>0</v>
      </c>
    </row>
    <row r="16" spans="1:5" x14ac:dyDescent="0.25">
      <c r="D16" s="31" t="s">
        <v>138</v>
      </c>
      <c r="E16" s="34">
        <f>E7-(SUM(E8:E15))</f>
        <v>0</v>
      </c>
    </row>
    <row r="18" spans="4:5" x14ac:dyDescent="0.25">
      <c r="D18" s="31" t="s">
        <v>139</v>
      </c>
      <c r="E18" s="34">
        <f>E16*12</f>
        <v>0</v>
      </c>
    </row>
  </sheetData>
  <sheetProtection algorithmName="SHA-512" hashValue="H4r17kZWP5nlMpdWfl8Mw3s3RJgb4xdK+TllCXu4zpF780lzPm7a5PSr+xZRUuOnHIH1YN5A/fd9oVNMYE/r+g==" saltValue="BbuZyEdao56MYWAVQaKyqQ==" spinCount="100000" sheet="1" objects="1" scenarios="1" formatCells="0" formatColumns="0" formatRows="0"/>
  <mergeCells count="1">
    <mergeCell ref="A2:E2"/>
  </mergeCells>
  <pageMargins left="0.25" right="0.25" top="0.75" bottom="0.75" header="0.3" footer="0.3"/>
  <pageSetup scale="91" orientation="portrait" horizontalDpi="1200" verticalDpi="1200" r:id="rId1"/>
  <headerFooter>
    <oddFooter>&amp;LUpdated 7/9/2025&amp;RPage 3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65328-DD7B-4DD7-ABE0-53A05D4BC6C1}">
  <sheetPr>
    <pageSetUpPr fitToPage="1"/>
  </sheetPr>
  <dimension ref="A1:E12"/>
  <sheetViews>
    <sheetView zoomScale="130" zoomScaleNormal="130" workbookViewId="0">
      <selection activeCell="D33" sqref="D33"/>
    </sheetView>
  </sheetViews>
  <sheetFormatPr defaultRowHeight="15.75" x14ac:dyDescent="0.25"/>
  <cols>
    <col min="1" max="1" width="37.75" customWidth="1"/>
    <col min="2" max="2" width="17.25" customWidth="1"/>
    <col min="3" max="3" width="38.625" customWidth="1"/>
    <col min="4" max="4" width="8.375" bestFit="1" customWidth="1"/>
    <col min="5" max="5" width="23.875" bestFit="1" customWidth="1"/>
  </cols>
  <sheetData>
    <row r="1" spans="1:5" x14ac:dyDescent="0.25">
      <c r="A1" s="252" t="s">
        <v>140</v>
      </c>
      <c r="B1" s="253"/>
      <c r="C1" s="22"/>
      <c r="D1" s="119"/>
      <c r="E1" s="21"/>
    </row>
    <row r="2" spans="1:5" x14ac:dyDescent="0.25">
      <c r="A2" s="23" t="s">
        <v>141</v>
      </c>
      <c r="B2" s="23" t="s">
        <v>142</v>
      </c>
    </row>
    <row r="3" spans="1:5" x14ac:dyDescent="0.25">
      <c r="A3" s="24" t="s">
        <v>143</v>
      </c>
      <c r="B3" s="28"/>
    </row>
    <row r="4" spans="1:5" ht="26.25" x14ac:dyDescent="0.25">
      <c r="A4" s="24" t="s">
        <v>144</v>
      </c>
      <c r="B4" s="28"/>
    </row>
    <row r="5" spans="1:5" ht="39" x14ac:dyDescent="0.25">
      <c r="A5" s="24" t="s">
        <v>145</v>
      </c>
      <c r="B5" s="28"/>
    </row>
    <row r="6" spans="1:5" x14ac:dyDescent="0.25">
      <c r="A6" s="23" t="s">
        <v>146</v>
      </c>
      <c r="B6" s="23"/>
    </row>
    <row r="7" spans="1:5" ht="50.25" customHeight="1" x14ac:dyDescent="0.25">
      <c r="A7" s="24" t="s">
        <v>147</v>
      </c>
      <c r="B7" s="25">
        <f>B4-B5</f>
        <v>0</v>
      </c>
    </row>
    <row r="8" spans="1:5" x14ac:dyDescent="0.25">
      <c r="A8" s="24" t="s">
        <v>148</v>
      </c>
      <c r="B8" s="28"/>
    </row>
    <row r="9" spans="1:5" ht="26.25" x14ac:dyDescent="0.25">
      <c r="A9" s="24" t="s">
        <v>149</v>
      </c>
      <c r="B9" s="28"/>
      <c r="C9" s="27" t="s">
        <v>150</v>
      </c>
      <c r="D9" s="27" t="s">
        <v>151</v>
      </c>
    </row>
    <row r="10" spans="1:5" ht="51.75" x14ac:dyDescent="0.25">
      <c r="A10" s="24" t="s">
        <v>152</v>
      </c>
      <c r="B10" s="25">
        <f>SUM(B7:B9)</f>
        <v>0</v>
      </c>
      <c r="C10" s="24" t="s">
        <v>153</v>
      </c>
      <c r="D10" s="26" t="e">
        <f>B10/B3</f>
        <v>#DIV/0!</v>
      </c>
    </row>
    <row r="11" spans="1:5" x14ac:dyDescent="0.25">
      <c r="A11" s="24" t="s">
        <v>154</v>
      </c>
      <c r="B11" s="29"/>
    </row>
    <row r="12" spans="1:5" x14ac:dyDescent="0.25">
      <c r="A12" s="24" t="s">
        <v>155</v>
      </c>
      <c r="B12" s="25">
        <f>B10*B11</f>
        <v>0</v>
      </c>
    </row>
  </sheetData>
  <sheetProtection algorithmName="SHA-512" hashValue="E/QvrGHgu9J0F9xBhJwoWCEFSp1UNd+uqbyrI0WmUKo2kC47zRIZgNZvbQq5e80PYt3EczVisGKI/Ihra6KGuw==" saltValue="NiUJWqsZIq0e3KMzO5o4gg==" spinCount="100000" sheet="1" objects="1" scenarios="1" formatCells="0" formatColumns="0" formatRows="0"/>
  <mergeCells count="1">
    <mergeCell ref="A1:B1"/>
  </mergeCells>
  <conditionalFormatting sqref="D10">
    <cfRule type="cellIs" dxfId="2" priority="1" operator="greaterThan">
      <formula>0.1999</formula>
    </cfRule>
    <cfRule type="cellIs" dxfId="1" priority="2" operator="greaterThan">
      <formula>19.99</formula>
    </cfRule>
    <cfRule type="cellIs" dxfId="0" priority="3" operator="lessThan">
      <formula>0.2</formula>
    </cfRule>
  </conditionalFormatting>
  <pageMargins left="0.25" right="0.25" top="0.75" bottom="0.75" header="0.3" footer="0.3"/>
  <pageSetup scale="92" orientation="portrait" r:id="rId1"/>
  <headerFooter>
    <oddFooter>&amp;LUpdated 7/9/25&amp;RPage 4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870B-CBB1-4D2B-9FAC-B43DC0440F22}">
  <sheetPr>
    <pageSetUpPr fitToPage="1"/>
  </sheetPr>
  <dimension ref="A1:T16"/>
  <sheetViews>
    <sheetView zoomScaleNormal="100" workbookViewId="0">
      <selection activeCell="F7" sqref="F7"/>
    </sheetView>
  </sheetViews>
  <sheetFormatPr defaultRowHeight="15.75" x14ac:dyDescent="0.25"/>
  <cols>
    <col min="1" max="1" width="9" customWidth="1"/>
    <col min="2" max="2" width="22.875" bestFit="1" customWidth="1"/>
    <col min="3" max="5" width="12.125" bestFit="1" customWidth="1"/>
    <col min="6" max="7" width="12.25" bestFit="1" customWidth="1"/>
    <col min="8" max="10" width="12.125" bestFit="1" customWidth="1"/>
    <col min="11" max="13" width="9.625" bestFit="1" customWidth="1"/>
    <col min="15" max="15" width="22.875" bestFit="1" customWidth="1"/>
  </cols>
  <sheetData>
    <row r="1" spans="1:20" ht="69.75" customHeight="1" x14ac:dyDescent="0.25">
      <c r="A1" s="62" t="s">
        <v>156</v>
      </c>
      <c r="B1" s="62"/>
      <c r="C1" s="120">
        <v>1</v>
      </c>
      <c r="D1" s="120">
        <v>2</v>
      </c>
      <c r="E1" s="120">
        <v>3</v>
      </c>
      <c r="F1" s="120">
        <v>4</v>
      </c>
      <c r="G1" s="120">
        <v>5</v>
      </c>
      <c r="H1" s="120">
        <v>6</v>
      </c>
      <c r="I1" s="120">
        <v>7</v>
      </c>
      <c r="J1" s="120">
        <v>8</v>
      </c>
    </row>
    <row r="2" spans="1:20" x14ac:dyDescent="0.25">
      <c r="A2" s="62"/>
      <c r="B2" s="149" t="s">
        <v>157</v>
      </c>
      <c r="C2" s="150">
        <v>72950</v>
      </c>
      <c r="D2" s="150">
        <v>83400</v>
      </c>
      <c r="E2" s="150">
        <v>93800</v>
      </c>
      <c r="F2" s="150">
        <v>104200</v>
      </c>
      <c r="G2" s="150">
        <v>112550</v>
      </c>
      <c r="H2" s="150">
        <v>120900</v>
      </c>
      <c r="I2" s="150">
        <v>129250</v>
      </c>
      <c r="J2" s="150">
        <v>137550</v>
      </c>
    </row>
    <row r="3" spans="1:20" x14ac:dyDescent="0.25">
      <c r="A3" s="62"/>
      <c r="B3" s="149" t="s">
        <v>158</v>
      </c>
      <c r="C3" s="150">
        <v>55620</v>
      </c>
      <c r="D3" s="150">
        <v>63600</v>
      </c>
      <c r="E3" s="150">
        <v>71520</v>
      </c>
      <c r="F3" s="150">
        <v>79440</v>
      </c>
      <c r="G3" s="150">
        <v>85800</v>
      </c>
      <c r="H3" s="150">
        <v>92160</v>
      </c>
      <c r="I3" s="150">
        <v>98520</v>
      </c>
      <c r="J3" s="150">
        <v>104880</v>
      </c>
    </row>
    <row r="4" spans="1:20" x14ac:dyDescent="0.25">
      <c r="A4" s="62"/>
      <c r="B4" s="149" t="s">
        <v>159</v>
      </c>
      <c r="C4" s="150">
        <v>37050</v>
      </c>
      <c r="D4" s="150">
        <v>42350</v>
      </c>
      <c r="E4" s="150">
        <v>47650</v>
      </c>
      <c r="F4" s="150">
        <v>52950</v>
      </c>
      <c r="G4" s="150">
        <v>57200</v>
      </c>
      <c r="H4" s="150">
        <v>61450</v>
      </c>
      <c r="I4" s="150">
        <v>65650</v>
      </c>
      <c r="J4" s="150">
        <v>69900</v>
      </c>
    </row>
    <row r="5" spans="1:20" x14ac:dyDescent="0.25">
      <c r="A5" s="62"/>
      <c r="B5" s="62"/>
    </row>
    <row r="6" spans="1:20" x14ac:dyDescent="0.25">
      <c r="A6" s="62" t="s">
        <v>160</v>
      </c>
      <c r="B6" s="62"/>
      <c r="C6" s="120" t="s">
        <v>161</v>
      </c>
      <c r="D6" s="120">
        <v>1</v>
      </c>
      <c r="E6" s="120">
        <v>2</v>
      </c>
      <c r="F6" s="120">
        <v>3</v>
      </c>
      <c r="G6" s="120" t="s">
        <v>162</v>
      </c>
    </row>
    <row r="7" spans="1:20" x14ac:dyDescent="0.25">
      <c r="A7" s="62"/>
      <c r="B7" s="149" t="s">
        <v>163</v>
      </c>
      <c r="C7" s="150">
        <v>176000</v>
      </c>
      <c r="D7" s="150">
        <v>200500</v>
      </c>
      <c r="E7" s="150">
        <v>226500</v>
      </c>
      <c r="F7" s="150">
        <v>252500</v>
      </c>
      <c r="G7" s="150">
        <v>269500</v>
      </c>
      <c r="I7" s="152"/>
      <c r="J7" s="152"/>
      <c r="K7" s="152"/>
      <c r="L7" s="152"/>
      <c r="M7" s="152"/>
      <c r="N7" s="119"/>
      <c r="O7" s="119"/>
      <c r="P7" s="119"/>
      <c r="Q7" s="119"/>
      <c r="R7" s="119"/>
      <c r="S7" s="119"/>
      <c r="T7" s="119"/>
    </row>
    <row r="8" spans="1:20" x14ac:dyDescent="0.25">
      <c r="A8" s="62"/>
      <c r="B8" s="149" t="s">
        <v>164</v>
      </c>
      <c r="C8" s="150">
        <v>118500</v>
      </c>
      <c r="D8" s="150">
        <v>135000</v>
      </c>
      <c r="E8" s="150">
        <v>152500</v>
      </c>
      <c r="F8" s="150">
        <v>170000</v>
      </c>
      <c r="G8" s="150">
        <v>180500</v>
      </c>
      <c r="I8" s="152"/>
      <c r="J8" s="152"/>
      <c r="K8" s="152"/>
      <c r="L8" s="152"/>
      <c r="M8" s="152"/>
      <c r="N8" s="119"/>
      <c r="O8" s="119"/>
      <c r="P8" s="119"/>
      <c r="Q8" s="119"/>
      <c r="R8" s="119"/>
      <c r="S8" s="119"/>
      <c r="T8" s="119"/>
    </row>
    <row r="9" spans="1:20" x14ac:dyDescent="0.25">
      <c r="A9" s="62"/>
      <c r="B9" s="149" t="s">
        <v>165</v>
      </c>
      <c r="C9" s="150">
        <v>61000</v>
      </c>
      <c r="D9" s="150">
        <v>69000</v>
      </c>
      <c r="E9" s="150">
        <v>78500</v>
      </c>
      <c r="F9" s="150">
        <v>87500</v>
      </c>
      <c r="G9" s="150">
        <v>92000</v>
      </c>
      <c r="I9" s="152"/>
      <c r="J9" s="152"/>
      <c r="K9" s="152"/>
      <c r="L9" s="152"/>
      <c r="M9" s="152"/>
      <c r="N9" s="119"/>
      <c r="O9" s="254"/>
      <c r="P9" s="255"/>
      <c r="Q9" s="255"/>
      <c r="R9" s="255"/>
      <c r="S9" s="255"/>
      <c r="T9" s="255"/>
    </row>
    <row r="10" spans="1:20" x14ac:dyDescent="0.25">
      <c r="A10" s="62"/>
      <c r="B10" s="62"/>
      <c r="I10" s="119"/>
      <c r="J10" s="119"/>
      <c r="K10" s="119"/>
      <c r="L10" s="119"/>
      <c r="M10" s="119"/>
      <c r="N10" s="119"/>
      <c r="O10" s="153"/>
      <c r="P10" s="154"/>
      <c r="Q10" s="154"/>
      <c r="R10" s="154"/>
      <c r="S10" s="154"/>
      <c r="T10" s="154"/>
    </row>
    <row r="11" spans="1:20" x14ac:dyDescent="0.25">
      <c r="A11" s="62" t="s">
        <v>166</v>
      </c>
      <c r="B11" s="62"/>
      <c r="C11" s="120" t="s">
        <v>161</v>
      </c>
      <c r="D11" s="120">
        <v>1</v>
      </c>
      <c r="E11" s="120">
        <v>2</v>
      </c>
      <c r="F11" s="120">
        <v>3</v>
      </c>
      <c r="G11" s="120" t="s">
        <v>162</v>
      </c>
      <c r="I11" s="119"/>
      <c r="J11" s="119"/>
      <c r="K11" s="119"/>
      <c r="L11" s="119"/>
      <c r="M11" s="119"/>
      <c r="N11" s="119"/>
      <c r="O11" s="155"/>
      <c r="P11" s="156"/>
      <c r="Q11" s="156"/>
      <c r="R11" s="156"/>
      <c r="S11" s="156"/>
      <c r="T11" s="156"/>
    </row>
    <row r="12" spans="1:20" x14ac:dyDescent="0.25">
      <c r="A12" s="62"/>
      <c r="B12" s="149" t="s">
        <v>163</v>
      </c>
      <c r="C12" s="150">
        <v>140000</v>
      </c>
      <c r="D12" s="150">
        <v>190000</v>
      </c>
      <c r="E12" s="150">
        <v>215000</v>
      </c>
      <c r="F12" s="150">
        <v>240000</v>
      </c>
      <c r="G12" s="150">
        <v>315000</v>
      </c>
      <c r="I12" s="119"/>
      <c r="J12" s="119"/>
      <c r="K12" s="119"/>
      <c r="L12" s="119"/>
      <c r="M12" s="119"/>
      <c r="N12" s="119"/>
      <c r="O12" s="155"/>
      <c r="P12" s="156"/>
      <c r="Q12" s="156"/>
      <c r="R12" s="156"/>
      <c r="S12" s="156"/>
      <c r="T12" s="156"/>
    </row>
    <row r="13" spans="1:20" x14ac:dyDescent="0.25">
      <c r="A13" s="62"/>
      <c r="B13" s="149" t="s">
        <v>164</v>
      </c>
      <c r="C13" s="150">
        <v>200000</v>
      </c>
      <c r="D13" s="150">
        <v>255000</v>
      </c>
      <c r="E13" s="150">
        <v>290000</v>
      </c>
      <c r="F13" s="150">
        <v>320000</v>
      </c>
      <c r="G13" s="150">
        <v>405000</v>
      </c>
      <c r="I13" s="119"/>
      <c r="J13" s="119"/>
      <c r="K13" s="119"/>
      <c r="L13" s="119"/>
      <c r="M13" s="119"/>
      <c r="N13" s="119"/>
      <c r="O13" s="155"/>
      <c r="P13" s="156"/>
      <c r="Q13" s="156"/>
      <c r="R13" s="156"/>
      <c r="S13" s="156"/>
      <c r="T13" s="156"/>
    </row>
    <row r="14" spans="1:20" x14ac:dyDescent="0.25">
      <c r="A14" s="62"/>
      <c r="B14" s="149" t="s">
        <v>165</v>
      </c>
      <c r="C14" s="150">
        <v>260000</v>
      </c>
      <c r="D14" s="150">
        <v>325000</v>
      </c>
      <c r="E14" s="150">
        <v>360000</v>
      </c>
      <c r="F14" s="150">
        <v>400000</v>
      </c>
      <c r="G14" s="150">
        <v>495000</v>
      </c>
      <c r="I14" s="156"/>
      <c r="J14" s="156"/>
      <c r="K14" s="156"/>
      <c r="L14" s="156"/>
      <c r="M14" s="156"/>
      <c r="N14" s="119"/>
      <c r="O14" s="119"/>
      <c r="P14" s="119"/>
      <c r="Q14" s="119"/>
      <c r="R14" s="119"/>
      <c r="S14" s="119"/>
      <c r="T14" s="119"/>
    </row>
    <row r="16" spans="1:20" x14ac:dyDescent="0.25">
      <c r="B16" s="151"/>
    </row>
  </sheetData>
  <sheetProtection algorithmName="SHA-512" hashValue="/rBmJglAFE9RkfqoN1hHX9J5FmhzlU7DVdt27N09j1vF8Yyl3WkRx1y8uAYTUGF7oqMeNi/kr3Uu5WFxLZaBgw==" saltValue="CtYVroESLwC5DJ3yc8DUlw==" spinCount="100000" sheet="1" objects="1" scenarios="1"/>
  <mergeCells count="1">
    <mergeCell ref="O9:T9"/>
  </mergeCells>
  <pageMargins left="0.25" right="0.25" top="0.75" bottom="0.75" header="0.3" footer="0.3"/>
  <pageSetup scale="95" orientation="landscape" horizontalDpi="1200" verticalDpi="1200" r:id="rId1"/>
  <headerFooter>
    <oddHeader>&amp;L&amp;G</oddHeader>
    <oddFooter>&amp;LUpdated 7/30/25&amp;RPage 5 of 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BA2BBAA0810A4E882D5C3BBB852851" ma:contentTypeVersion="16" ma:contentTypeDescription="Create a new document." ma:contentTypeScope="" ma:versionID="c1dae5435c96b116abdb0d19af1e6268">
  <xsd:schema xmlns:xsd="http://www.w3.org/2001/XMLSchema" xmlns:xs="http://www.w3.org/2001/XMLSchema" xmlns:p="http://schemas.microsoft.com/office/2006/metadata/properties" xmlns:ns2="26c944c1-46fd-403c-87d3-186f323486f5" xmlns:ns3="e43626d1-33a5-4eae-bfa3-bb52a1e937c1" targetNamespace="http://schemas.microsoft.com/office/2006/metadata/properties" ma:root="true" ma:fieldsID="adf07704848a769386dda86e1941cbd3" ns2:_="" ns3:_="">
    <xsd:import namespace="26c944c1-46fd-403c-87d3-186f323486f5"/>
    <xsd:import namespace="e43626d1-33a5-4eae-bfa3-bb52a1e93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944c1-46fd-403c-87d3-186f3234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626d1-33a5-4eae-bfa3-bb52a1e937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781f4-a887-470b-adc1-7f9ce67e57c9}" ma:internalName="TaxCatchAll" ma:showField="CatchAllData" ma:web="e43626d1-33a5-4eae-bfa3-bb52a1e937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3626d1-33a5-4eae-bfa3-bb52a1e937c1" xsi:nil="true"/>
    <lcf76f155ced4ddcb4097134ff3c332f xmlns="26c944c1-46fd-403c-87d3-186f323486f5">
      <Terms xmlns="http://schemas.microsoft.com/office/infopath/2007/PartnerControls"/>
    </lcf76f155ced4ddcb4097134ff3c332f>
    <Link xmlns="26c944c1-46fd-403c-87d3-186f323486f5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4E08DF3C-E026-4FD4-8492-8B9C836E1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E0B6E-8A12-482F-B4BE-3D63896A6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944c1-46fd-403c-87d3-186f323486f5"/>
    <ds:schemaRef ds:uri="e43626d1-33a5-4eae-bfa3-bb52a1e93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C9B0F7-3709-4998-B207-AD5F24E7CA6C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e43626d1-33a5-4eae-bfa3-bb52a1e937c1"/>
    <ds:schemaRef ds:uri="http://purl.org/dc/dcmitype/"/>
    <ds:schemaRef ds:uri="http://schemas.openxmlformats.org/package/2006/metadata/core-properties"/>
    <ds:schemaRef ds:uri="26c944c1-46fd-403c-87d3-186f323486f5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Budget</vt:lpstr>
      <vt:lpstr>Ownership</vt:lpstr>
      <vt:lpstr>Rental</vt:lpstr>
      <vt:lpstr>Stabilization</vt:lpstr>
      <vt:lpstr>Subsidy &amp; Sales Price Limits</vt:lpstr>
      <vt:lpstr>Ownership!Print_Area</vt:lpstr>
      <vt:lpstr>'Project Budget'!Print_Area</vt:lpstr>
      <vt:lpstr>Rental!Print_Area</vt:lpstr>
      <vt:lpstr>Stabilization!Print_Area</vt:lpstr>
      <vt:lpstr>'Subsidy &amp; Sales Price Limits'!Print_Area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Kimball, Roxanne</dc:creator>
  <cp:keywords/>
  <dc:description/>
  <cp:lastModifiedBy>Wentz, Camille (she/her/hers)</cp:lastModifiedBy>
  <cp:revision/>
  <dcterms:created xsi:type="dcterms:W3CDTF">2015-03-04T17:57:03Z</dcterms:created>
  <dcterms:modified xsi:type="dcterms:W3CDTF">2025-11-24T17:59:24Z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0x010100BBBA2BBAA0810A4E882D5C3BBB852851</vt:lpwstr>
  </property>
  <property fmtid="{D5CDD505-2E9C-101B-9397-08002B2CF9AE}" pid="3" name="MediaServiceImageTags">
    <vt:lpwstr/>
  </property>
</Properties>
</file>